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ntabilité projet" sheetId="1" r:id="rId4"/>
    <sheet state="visible" name="Paramètres" sheetId="2" r:id="rId5"/>
  </sheets>
  <definedNames/>
  <calcPr/>
  <extLst>
    <ext uri="GoogleSheetsCustomDataVersion1">
      <go:sheetsCustomData xmlns:go="http://customooxmlschemas.google.com/" r:id="rId6" roundtripDataSignature="AMtx7mg7QCosdMcmegDr3Q9+/dWJm+0bLw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D7">
      <text>
        <t xml:space="preserve">======
ID#AAAAD9FFCY4
    (2019-11-19 12:53:10)
Si rendement inconnu, prendre 85% comme valeur par défaut</t>
      </text>
    </comment>
  </commentList>
  <extLst>
    <ext uri="GoogleSheetsCustomDataVersion1">
      <go:sheetsCustomData xmlns:go="http://customooxmlschemas.google.com/" r:id="rId1" roundtripDataSignature="AMtx7mgdR3OgFa69sLrd5I5wX16Xpeh0tA=="/>
    </ext>
  </extLst>
</comments>
</file>

<file path=xl/sharedStrings.xml><?xml version="1.0" encoding="utf-8"?>
<sst xmlns="http://schemas.openxmlformats.org/spreadsheetml/2006/main" count="123" uniqueCount="82">
  <si>
    <t>Tableau 1 : Diamètres, épaisseur et longueur équivalentes tuyauterie</t>
  </si>
  <si>
    <t>Calcul gains énergétiques et retour sur investissement isolation de points singuliers</t>
  </si>
  <si>
    <t>Tableau 2 : Equivalence P / T</t>
  </si>
  <si>
    <t>Tableau 3 : Mode de fonctionnement et calcul CEE</t>
  </si>
  <si>
    <t>Tableau 4 : Conductivité thermique matériaux</t>
  </si>
  <si>
    <t>Equipement</t>
  </si>
  <si>
    <t>Renseignements généraux :</t>
  </si>
  <si>
    <t>DN</t>
  </si>
  <si>
    <t>diamètre intérieur (m)</t>
  </si>
  <si>
    <t>diamètre extérieur (m)</t>
  </si>
  <si>
    <t>Epaisseur (m)</t>
  </si>
  <si>
    <t>Longueur équivalente (m)</t>
  </si>
  <si>
    <t>Informations gains projet :</t>
  </si>
  <si>
    <t>Pression (bar)</t>
  </si>
  <si>
    <t>Température (°C)</t>
  </si>
  <si>
    <t>Mode de fonctionnement du réseau vapeur</t>
  </si>
  <si>
    <t>Durée de fonctionnement (h/an)</t>
  </si>
  <si>
    <t>Coefficient MWh cumac / point calorifugé</t>
  </si>
  <si>
    <t>Fonctionnement du site :</t>
  </si>
  <si>
    <t>Matériau</t>
  </si>
  <si>
    <t>Lambda (W/(m.K))</t>
  </si>
  <si>
    <t>3x8 avec arrêt WE</t>
  </si>
  <si>
    <t>Vanne/filtre</t>
  </si>
  <si>
    <t>Pertes énergétiques totales :</t>
  </si>
  <si>
    <t>(kWhPCS/an)</t>
  </si>
  <si>
    <t>Economie potentielle :</t>
  </si>
  <si>
    <t>(€/an)</t>
  </si>
  <si>
    <t>1x8</t>
  </si>
  <si>
    <t>Rendement production eau chaude :</t>
  </si>
  <si>
    <t>(%)</t>
  </si>
  <si>
    <t>Coût mise en place matelas :</t>
  </si>
  <si>
    <t>Acier</t>
  </si>
  <si>
    <t>(€)</t>
  </si>
  <si>
    <t>Cf. tableau 1</t>
  </si>
  <si>
    <t>Coût matériel :</t>
  </si>
  <si>
    <t>Coût combustible :</t>
  </si>
  <si>
    <t>(€/kWh)</t>
  </si>
  <si>
    <t>Coût total :</t>
  </si>
  <si>
    <t>2x8</t>
  </si>
  <si>
    <t>CEE :</t>
  </si>
  <si>
    <t>Prix indicatif des CEE :</t>
  </si>
  <si>
    <t xml:space="preserve">(€/MWh cumac) </t>
  </si>
  <si>
    <t>Laine verre</t>
  </si>
  <si>
    <t>Retour sur investissement :</t>
  </si>
  <si>
    <t>3x8 sans arrêt WE</t>
  </si>
  <si>
    <t>Paramétrage points singuliers à calorifuger :</t>
  </si>
  <si>
    <t>Coeff d'échange superficiel :</t>
  </si>
  <si>
    <t>W/(m².K)</t>
  </si>
  <si>
    <t>Localisation</t>
  </si>
  <si>
    <t>Type équipement</t>
  </si>
  <si>
    <t>Coût matelas isolant</t>
  </si>
  <si>
    <t>Température réseau</t>
  </si>
  <si>
    <t>Température externe</t>
  </si>
  <si>
    <t>Débit chaleur avant isolation</t>
  </si>
  <si>
    <t>Débit chaleur après isolation</t>
  </si>
  <si>
    <t>Pertes</t>
  </si>
  <si>
    <t>Déperdition réseau</t>
  </si>
  <si>
    <t>Pertes énergie primaire</t>
  </si>
  <si>
    <t>Gain potentiel</t>
  </si>
  <si>
    <t>(°C)</t>
  </si>
  <si>
    <t>(W)</t>
  </si>
  <si>
    <t>(kWh/an)</t>
  </si>
  <si>
    <t>eau chaude</t>
  </si>
  <si>
    <t>MATELAS eau chaude EP 060</t>
  </si>
  <si>
    <t>?</t>
  </si>
  <si>
    <t>Matelas N°1</t>
  </si>
  <si>
    <t>Matelas N°2</t>
  </si>
  <si>
    <t>Matelas N°3</t>
  </si>
  <si>
    <t>Matelas N°4</t>
  </si>
  <si>
    <t>Matelas N°5</t>
  </si>
  <si>
    <t>Matelas N°6</t>
  </si>
  <si>
    <t>Matelas N°7</t>
  </si>
  <si>
    <t>Matelas N°8</t>
  </si>
  <si>
    <t>Matelas N°9</t>
  </si>
  <si>
    <t>Matelas N°10</t>
  </si>
  <si>
    <t>Matelas N°11</t>
  </si>
  <si>
    <t>Matelas N°12</t>
  </si>
  <si>
    <t>Matelas N°13</t>
  </si>
  <si>
    <t>Matelas N°14</t>
  </si>
  <si>
    <t>Matelas N°15</t>
  </si>
  <si>
    <t>Matelas N°16</t>
  </si>
  <si>
    <t>Matelas N°17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</si>
</sst>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#,##0.00\ [$€-1]"/>
    <numFmt numFmtId="166" formatCode="0.000"/>
  </numFmts>
  <fonts count="9">
    <font>
      <sz val="11.0"/>
      <color rgb="FF000000"/>
      <name val="Calibri"/>
    </font>
    <font>
      <b/>
      <sz val="11.0"/>
      <color rgb="FF000000"/>
      <name val="Calibri"/>
    </font>
    <font>
      <b/>
      <sz val="14.0"/>
      <color rgb="FF000000"/>
      <name val="Calibri"/>
    </font>
    <font>
      <u/>
      <sz val="14.0"/>
      <color rgb="FF000000"/>
      <name val="Calibri"/>
    </font>
    <font>
      <u/>
      <sz val="14.0"/>
      <color rgb="FF000000"/>
      <name val="Calibri"/>
    </font>
    <font/>
    <font>
      <u/>
      <sz val="14.0"/>
      <color rgb="FF000000"/>
      <name val="Calibri"/>
    </font>
    <font>
      <sz val="11.0"/>
      <color rgb="FFFF0000"/>
      <name val="Calibri"/>
    </font>
    <font>
      <sz val="11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8CCE4"/>
        <bgColor rgb="FFB8CCE4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48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4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shrinkToFit="0" wrapText="0"/>
    </xf>
    <xf borderId="0" fillId="0" fontId="1" numFmtId="0" xfId="0" applyAlignment="1" applyFont="1">
      <alignment shrinkToFit="0" wrapText="0"/>
    </xf>
    <xf borderId="0" fillId="0" fontId="2" numFmtId="0" xfId="0" applyAlignment="1" applyFont="1">
      <alignment shrinkToFit="0" wrapText="0"/>
    </xf>
    <xf borderId="0" fillId="0" fontId="0" numFmtId="0" xfId="0" applyAlignment="1" applyFont="1">
      <alignment horizontal="center" shrinkToFit="0" wrapText="0"/>
    </xf>
    <xf borderId="1" fillId="0" fontId="0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shrinkToFit="0" wrapText="0"/>
    </xf>
    <xf borderId="3" fillId="0" fontId="0" numFmtId="0" xfId="0" applyAlignment="1" applyBorder="1" applyFont="1">
      <alignment horizontal="center" shrinkToFit="0" vertical="center" wrapText="1"/>
    </xf>
    <xf borderId="4" fillId="0" fontId="0" numFmtId="0" xfId="0" applyAlignment="1" applyBorder="1" applyFont="1">
      <alignment shrinkToFit="0" wrapText="0"/>
    </xf>
    <xf borderId="5" fillId="0" fontId="0" numFmtId="0" xfId="0" applyAlignment="1" applyBorder="1" applyFont="1">
      <alignment horizontal="center" shrinkToFit="0" vertical="center" wrapText="1"/>
    </xf>
    <xf borderId="6" fillId="0" fontId="0" numFmtId="0" xfId="0" applyAlignment="1" applyBorder="1" applyFont="1">
      <alignment shrinkToFit="0" wrapText="0"/>
    </xf>
    <xf borderId="7" fillId="0" fontId="0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left" shrinkToFit="0" wrapText="0"/>
    </xf>
    <xf borderId="1" fillId="0" fontId="0" numFmtId="0" xfId="0" applyAlignment="1" applyBorder="1" applyFont="1">
      <alignment horizontal="center" shrinkToFit="0" wrapText="0"/>
    </xf>
    <xf borderId="4" fillId="0" fontId="0" numFmtId="0" xfId="0" applyAlignment="1" applyBorder="1" applyFont="1">
      <alignment horizontal="center" shrinkToFit="0" wrapText="0"/>
    </xf>
    <xf borderId="7" fillId="0" fontId="0" numFmtId="0" xfId="0" applyAlignment="1" applyBorder="1" applyFont="1">
      <alignment horizontal="center" shrinkToFit="0" wrapText="0"/>
    </xf>
    <xf borderId="8" fillId="0" fontId="0" numFmtId="0" xfId="0" applyAlignment="1" applyBorder="1" applyFont="1">
      <alignment shrinkToFit="0" wrapText="0"/>
    </xf>
    <xf borderId="1" fillId="0" fontId="0" numFmtId="0" xfId="0" applyAlignment="1" applyBorder="1" applyFont="1">
      <alignment shrinkToFit="0" wrapText="1"/>
    </xf>
    <xf borderId="9" fillId="0" fontId="0" numFmtId="0" xfId="0" applyAlignment="1" applyBorder="1" applyFont="1">
      <alignment shrinkToFit="0" wrapText="0"/>
    </xf>
    <xf borderId="10" fillId="0" fontId="0" numFmtId="0" xfId="0" applyAlignment="1" applyBorder="1" applyFont="1">
      <alignment horizontal="center" shrinkToFit="0" wrapText="1"/>
    </xf>
    <xf borderId="7" fillId="0" fontId="0" numFmtId="0" xfId="0" applyAlignment="1" applyBorder="1" applyFont="1">
      <alignment horizontal="center" shrinkToFit="0" wrapText="1"/>
    </xf>
    <xf borderId="0" fillId="0" fontId="0" numFmtId="0" xfId="0" applyAlignment="1" applyFont="1">
      <alignment horizontal="right" shrinkToFit="0" wrapText="0"/>
    </xf>
    <xf borderId="1" fillId="0" fontId="0" numFmtId="0" xfId="0" applyAlignment="1" applyBorder="1" applyFont="1">
      <alignment horizontal="center" shrinkToFit="0" vertical="center" wrapText="0"/>
    </xf>
    <xf borderId="11" fillId="0" fontId="0" numFmtId="0" xfId="0" applyAlignment="1" applyBorder="1" applyFont="1">
      <alignment horizontal="center" shrinkToFit="0" wrapText="1"/>
    </xf>
    <xf borderId="12" fillId="2" fontId="0" numFmtId="0" xfId="0" applyAlignment="1" applyBorder="1" applyFill="1" applyFont="1">
      <alignment horizontal="center" readingOrder="0" shrinkToFit="0" wrapText="0"/>
    </xf>
    <xf borderId="13" fillId="0" fontId="0" numFmtId="0" xfId="0" applyAlignment="1" applyBorder="1" applyFont="1">
      <alignment horizontal="center" shrinkToFit="0" vertical="center" wrapText="0"/>
    </xf>
    <xf borderId="14" fillId="0" fontId="0" numFmtId="0" xfId="0" applyAlignment="1" applyBorder="1" applyFont="1">
      <alignment horizontal="center" shrinkToFit="0" wrapText="0"/>
    </xf>
    <xf borderId="12" fillId="3" fontId="1" numFmtId="3" xfId="0" applyAlignment="1" applyBorder="1" applyFill="1" applyFont="1" applyNumberFormat="1">
      <alignment horizontal="center" shrinkToFit="0" wrapText="0"/>
    </xf>
    <xf borderId="15" fillId="0" fontId="0" numFmtId="0" xfId="0" applyAlignment="1" applyBorder="1" applyFont="1">
      <alignment horizontal="center" shrinkToFit="0" wrapText="0"/>
    </xf>
    <xf borderId="16" fillId="0" fontId="0" numFmtId="0" xfId="0" applyAlignment="1" applyBorder="1" applyFont="1">
      <alignment horizontal="center" shrinkToFit="0" wrapText="0"/>
    </xf>
    <xf borderId="17" fillId="0" fontId="0" numFmtId="0" xfId="0" applyAlignment="1" applyBorder="1" applyFont="1">
      <alignment horizontal="center" shrinkToFit="0" wrapText="0"/>
    </xf>
    <xf borderId="17" fillId="0" fontId="0" numFmtId="0" xfId="0" applyAlignment="1" applyBorder="1" applyFont="1">
      <alignment shrinkToFit="0" wrapText="0"/>
    </xf>
    <xf borderId="12" fillId="2" fontId="0" numFmtId="9" xfId="0" applyAlignment="1" applyBorder="1" applyFont="1" applyNumberFormat="1">
      <alignment horizontal="center" shrinkToFit="0" wrapText="0"/>
    </xf>
    <xf borderId="18" fillId="0" fontId="0" numFmtId="0" xfId="0" applyAlignment="1" applyBorder="1" applyFont="1">
      <alignment horizontal="center" shrinkToFit="0" wrapText="0"/>
    </xf>
    <xf borderId="12" fillId="2" fontId="0" numFmtId="0" xfId="0" applyAlignment="1" applyBorder="1" applyFont="1">
      <alignment horizontal="center" shrinkToFit="0" wrapText="0"/>
    </xf>
    <xf borderId="15" fillId="0" fontId="0" numFmtId="0" xfId="0" applyAlignment="1" applyBorder="1" applyFont="1">
      <alignment shrinkToFit="0" wrapText="0"/>
    </xf>
    <xf borderId="9" fillId="0" fontId="0" numFmtId="0" xfId="0" applyAlignment="1" applyBorder="1" applyFont="1">
      <alignment horizontal="center" shrinkToFit="0" wrapText="0"/>
    </xf>
    <xf borderId="19" fillId="0" fontId="0" numFmtId="0" xfId="0" applyAlignment="1" applyBorder="1" applyFont="1">
      <alignment shrinkToFit="0" wrapText="0"/>
    </xf>
    <xf borderId="13" fillId="0" fontId="5" numFmtId="0" xfId="0" applyBorder="1" applyFont="1"/>
    <xf borderId="12" fillId="0" fontId="0" numFmtId="0" xfId="0" applyAlignment="1" applyBorder="1" applyFont="1">
      <alignment horizontal="center" shrinkToFit="0" wrapText="0"/>
    </xf>
    <xf borderId="9" fillId="0" fontId="0" numFmtId="0" xfId="0" applyAlignment="1" applyBorder="1" applyFont="1">
      <alignment horizontal="left" shrinkToFit="0" wrapText="0"/>
    </xf>
    <xf borderId="20" fillId="0" fontId="0" numFmtId="0" xfId="0" applyAlignment="1" applyBorder="1" applyFont="1">
      <alignment horizontal="center" shrinkToFit="0" wrapText="0"/>
    </xf>
    <xf borderId="21" fillId="0" fontId="0" numFmtId="0" xfId="0" applyAlignment="1" applyBorder="1" applyFont="1">
      <alignment horizontal="center" shrinkToFit="0" wrapText="0"/>
    </xf>
    <xf borderId="22" fillId="0" fontId="0" numFmtId="0" xfId="0" applyAlignment="1" applyBorder="1" applyFont="1">
      <alignment horizontal="center" shrinkToFit="0" wrapText="1"/>
    </xf>
    <xf borderId="22" fillId="0" fontId="0" numFmtId="0" xfId="0" applyAlignment="1" applyBorder="1" applyFont="1">
      <alignment shrinkToFit="0" wrapText="0"/>
    </xf>
    <xf borderId="23" fillId="0" fontId="0" numFmtId="0" xfId="0" applyAlignment="1" applyBorder="1" applyFont="1">
      <alignment horizontal="center" shrinkToFit="0" wrapText="0"/>
    </xf>
    <xf borderId="24" fillId="0" fontId="0" numFmtId="0" xfId="0" applyAlignment="1" applyBorder="1" applyFont="1">
      <alignment shrinkToFit="0" wrapText="0"/>
    </xf>
    <xf borderId="25" fillId="0" fontId="0" numFmtId="0" xfId="0" applyAlignment="1" applyBorder="1" applyFont="1">
      <alignment shrinkToFit="0" wrapText="0"/>
    </xf>
    <xf borderId="26" fillId="0" fontId="0" numFmtId="0" xfId="0" applyAlignment="1" applyBorder="1" applyFont="1">
      <alignment shrinkToFit="0" wrapText="0"/>
    </xf>
    <xf borderId="27" fillId="0" fontId="0" numFmtId="0" xfId="0" applyAlignment="1" applyBorder="1" applyFont="1">
      <alignment shrinkToFit="0" wrapText="0"/>
    </xf>
    <xf borderId="28" fillId="0" fontId="0" numFmtId="0" xfId="0" applyAlignment="1" applyBorder="1" applyFont="1">
      <alignment shrinkToFit="0" wrapText="0"/>
    </xf>
    <xf borderId="29" fillId="0" fontId="0" numFmtId="0" xfId="0" applyAlignment="1" applyBorder="1" applyFont="1">
      <alignment horizontal="center" shrinkToFit="0" wrapText="0"/>
    </xf>
    <xf borderId="30" fillId="0" fontId="0" numFmtId="0" xfId="0" applyAlignment="1" applyBorder="1" applyFont="1">
      <alignment shrinkToFit="0" wrapText="0"/>
    </xf>
    <xf borderId="10" fillId="0" fontId="1" numFmtId="0" xfId="0" applyAlignment="1" applyBorder="1" applyFont="1">
      <alignment horizontal="right" shrinkToFit="0" wrapText="0"/>
    </xf>
    <xf borderId="22" fillId="0" fontId="0" numFmtId="0" xfId="0" applyAlignment="1" applyBorder="1" applyFont="1">
      <alignment horizontal="center" shrinkToFit="0" wrapText="0"/>
    </xf>
    <xf borderId="10" fillId="0" fontId="1" numFmtId="164" xfId="0" applyAlignment="1" applyBorder="1" applyFont="1" applyNumberFormat="1">
      <alignment horizontal="center" shrinkToFit="0" wrapText="0"/>
    </xf>
    <xf borderId="31" fillId="0" fontId="1" numFmtId="0" xfId="0" applyAlignment="1" applyBorder="1" applyFont="1">
      <alignment shrinkToFit="0" wrapText="0"/>
    </xf>
    <xf borderId="32" fillId="0" fontId="0" numFmtId="0" xfId="0" applyAlignment="1" applyBorder="1" applyFont="1">
      <alignment horizontal="center" shrinkToFit="0" wrapText="0"/>
    </xf>
    <xf borderId="0" fillId="0" fontId="1" numFmtId="0" xfId="0" applyAlignment="1" applyFont="1">
      <alignment horizontal="right" shrinkToFit="0" wrapText="0"/>
    </xf>
    <xf borderId="33" fillId="0" fontId="0" numFmtId="0" xfId="0" applyAlignment="1" applyBorder="1" applyFont="1">
      <alignment horizontal="center" shrinkToFit="0" wrapText="0"/>
    </xf>
    <xf borderId="0" fillId="0" fontId="6" numFmtId="0" xfId="0" applyAlignment="1" applyFont="1">
      <alignment shrinkToFit="0" wrapText="0"/>
    </xf>
    <xf borderId="34" fillId="0" fontId="0" numFmtId="0" xfId="0" applyAlignment="1" applyBorder="1" applyFont="1">
      <alignment horizontal="center" shrinkToFit="0" wrapText="0"/>
    </xf>
    <xf borderId="35" fillId="0" fontId="0" numFmtId="0" xfId="0" applyAlignment="1" applyBorder="1" applyFont="1">
      <alignment horizontal="center" shrinkToFit="0" wrapText="0"/>
    </xf>
    <xf borderId="36" fillId="0" fontId="0" numFmtId="0" xfId="0" applyAlignment="1" applyBorder="1" applyFont="1">
      <alignment horizontal="center" shrinkToFit="0" wrapText="0"/>
    </xf>
    <xf borderId="37" fillId="0" fontId="0" numFmtId="0" xfId="0" applyAlignment="1" applyBorder="1" applyFont="1">
      <alignment horizontal="center" shrinkToFit="0" wrapText="0"/>
    </xf>
    <xf borderId="38" fillId="0" fontId="0" numFmtId="0" xfId="0" applyAlignment="1" applyBorder="1" applyFont="1">
      <alignment horizontal="center" shrinkToFit="0" wrapText="0"/>
    </xf>
    <xf borderId="34" fillId="4" fontId="0" numFmtId="0" xfId="0" applyAlignment="1" applyBorder="1" applyFill="1" applyFont="1">
      <alignment horizontal="center" shrinkToFit="0" wrapText="0"/>
    </xf>
    <xf borderId="35" fillId="4" fontId="0" numFmtId="0" xfId="0" applyAlignment="1" applyBorder="1" applyFont="1">
      <alignment horizontal="center" shrinkToFit="0" wrapText="0"/>
    </xf>
    <xf borderId="25" fillId="0" fontId="0" numFmtId="0" xfId="0" applyAlignment="1" applyBorder="1" applyFont="1">
      <alignment horizontal="center" shrinkToFit="0" wrapText="0"/>
    </xf>
    <xf borderId="36" fillId="4" fontId="0" numFmtId="0" xfId="0" applyAlignment="1" applyBorder="1" applyFont="1">
      <alignment horizontal="center" shrinkToFit="0" wrapText="0"/>
    </xf>
    <xf borderId="39" fillId="0" fontId="0" numFmtId="0" xfId="0" applyAlignment="1" applyBorder="1" applyFont="1">
      <alignment horizontal="center" shrinkToFit="0" wrapText="0"/>
    </xf>
    <xf borderId="40" fillId="0" fontId="0" numFmtId="0" xfId="0" applyAlignment="1" applyBorder="1" applyFont="1">
      <alignment horizontal="center" shrinkToFit="0" wrapText="0"/>
    </xf>
    <xf borderId="41" fillId="0" fontId="0" numFmtId="0" xfId="0" applyAlignment="1" applyBorder="1" applyFont="1">
      <alignment horizontal="center" shrinkToFit="0" wrapText="0"/>
    </xf>
    <xf borderId="42" fillId="0" fontId="0" numFmtId="0" xfId="0" applyAlignment="1" applyBorder="1" applyFont="1">
      <alignment horizontal="center" shrinkToFit="0" wrapText="0"/>
    </xf>
    <xf borderId="43" fillId="0" fontId="0" numFmtId="0" xfId="0" applyAlignment="1" applyBorder="1" applyFont="1">
      <alignment horizontal="center" shrinkToFit="0" wrapText="0"/>
    </xf>
    <xf borderId="39" fillId="4" fontId="0" numFmtId="0" xfId="0" applyAlignment="1" applyBorder="1" applyFont="1">
      <alignment horizontal="center" shrinkToFit="0" wrapText="0"/>
    </xf>
    <xf borderId="40" fillId="4" fontId="0" numFmtId="0" xfId="0" applyAlignment="1" applyBorder="1" applyFont="1">
      <alignment horizontal="center" shrinkToFit="0" wrapText="0"/>
    </xf>
    <xf borderId="41" fillId="4" fontId="0" numFmtId="0" xfId="0" applyAlignment="1" applyBorder="1" applyFont="1">
      <alignment horizontal="center" shrinkToFit="0" wrapText="0"/>
    </xf>
    <xf borderId="12" fillId="2" fontId="0" numFmtId="0" xfId="0" applyAlignment="1" applyBorder="1" applyFont="1">
      <alignment horizontal="center" vertical="bottom"/>
    </xf>
    <xf borderId="44" fillId="2" fontId="0" numFmtId="0" xfId="0" applyAlignment="1" applyBorder="1" applyFont="1">
      <alignment horizontal="center" vertical="bottom"/>
    </xf>
    <xf borderId="45" fillId="0" fontId="5" numFmtId="0" xfId="0" applyBorder="1" applyFont="1"/>
    <xf borderId="44" fillId="2" fontId="0" numFmtId="165" xfId="0" applyAlignment="1" applyBorder="1" applyFont="1" applyNumberFormat="1">
      <alignment horizontal="center" vertical="bottom"/>
    </xf>
    <xf borderId="46" fillId="0" fontId="0" numFmtId="0" xfId="0" applyAlignment="1" applyBorder="1" applyFont="1">
      <alignment horizontal="center" shrinkToFit="0" wrapText="0"/>
    </xf>
    <xf borderId="44" fillId="2" fontId="0" numFmtId="0" xfId="0" applyAlignment="1" applyBorder="1" applyFont="1">
      <alignment horizontal="center" readingOrder="0" vertical="bottom"/>
    </xf>
    <xf borderId="27" fillId="0" fontId="0" numFmtId="0" xfId="0" applyAlignment="1" applyBorder="1" applyFont="1">
      <alignment horizontal="center" shrinkToFit="0" wrapText="0"/>
    </xf>
    <xf borderId="0" fillId="0" fontId="0" numFmtId="1" xfId="0" applyAlignment="1" applyFont="1" applyNumberFormat="1">
      <alignment shrinkToFit="0" wrapText="0"/>
    </xf>
    <xf borderId="0" fillId="0" fontId="0" numFmtId="164" xfId="0" applyAlignment="1" applyFont="1" applyNumberFormat="1">
      <alignment shrinkToFit="0" wrapText="0"/>
    </xf>
    <xf borderId="34" fillId="0" fontId="0" numFmtId="2" xfId="0" applyAlignment="1" applyBorder="1" applyFont="1" applyNumberFormat="1">
      <alignment horizontal="center" shrinkToFit="0" wrapText="0"/>
    </xf>
    <xf borderId="0" fillId="0" fontId="0" numFmtId="166" xfId="0" applyAlignment="1" applyFont="1" applyNumberFormat="1">
      <alignment shrinkToFit="0" wrapText="0"/>
    </xf>
    <xf borderId="38" fillId="0" fontId="0" numFmtId="164" xfId="0" applyAlignment="1" applyBorder="1" applyFont="1" applyNumberFormat="1">
      <alignment horizontal="center" shrinkToFit="0" wrapText="0"/>
    </xf>
    <xf borderId="34" fillId="4" fontId="0" numFmtId="164" xfId="0" applyAlignment="1" applyBorder="1" applyFont="1" applyNumberFormat="1">
      <alignment horizontal="center" shrinkToFit="0" wrapText="0"/>
    </xf>
    <xf borderId="35" fillId="4" fontId="0" numFmtId="1" xfId="0" applyAlignment="1" applyBorder="1" applyFont="1" applyNumberFormat="1">
      <alignment horizontal="center" shrinkToFit="0" wrapText="0"/>
    </xf>
    <xf borderId="36" fillId="4" fontId="0" numFmtId="1" xfId="0" applyAlignment="1" applyBorder="1" applyFont="1" applyNumberFormat="1">
      <alignment horizontal="center" shrinkToFit="0" wrapText="0"/>
    </xf>
    <xf borderId="14" fillId="2" fontId="0" numFmtId="0" xfId="0" applyAlignment="1" applyBorder="1" applyFont="1">
      <alignment horizontal="center" vertical="bottom"/>
    </xf>
    <xf borderId="47" fillId="2" fontId="0" numFmtId="0" xfId="0" applyAlignment="1" applyBorder="1" applyFont="1">
      <alignment horizontal="center" vertical="bottom"/>
    </xf>
    <xf borderId="47" fillId="2" fontId="0" numFmtId="165" xfId="0" applyAlignment="1" applyBorder="1" applyFont="1" applyNumberFormat="1">
      <alignment horizontal="center" vertical="bottom"/>
    </xf>
    <xf borderId="22" fillId="0" fontId="0" numFmtId="2" xfId="0" applyAlignment="1" applyBorder="1" applyFont="1" applyNumberFormat="1">
      <alignment horizontal="center" shrinkToFit="0" wrapText="0"/>
    </xf>
    <xf borderId="20" fillId="0" fontId="0" numFmtId="164" xfId="0" applyAlignment="1" applyBorder="1" applyFont="1" applyNumberFormat="1">
      <alignment horizontal="center" shrinkToFit="0" wrapText="0"/>
    </xf>
    <xf borderId="22" fillId="4" fontId="0" numFmtId="164" xfId="0" applyAlignment="1" applyBorder="1" applyFont="1" applyNumberFormat="1">
      <alignment horizontal="center" shrinkToFit="0" wrapText="0"/>
    </xf>
    <xf borderId="12" fillId="4" fontId="0" numFmtId="1" xfId="0" applyAlignment="1" applyBorder="1" applyFont="1" applyNumberFormat="1">
      <alignment horizontal="center" shrinkToFit="0" wrapText="0"/>
    </xf>
    <xf borderId="21" fillId="4" fontId="0" numFmtId="1" xfId="0" applyAlignment="1" applyBorder="1" applyFont="1" applyNumberFormat="1">
      <alignment horizontal="center" shrinkToFit="0" wrapText="0"/>
    </xf>
    <xf borderId="14" fillId="2" fontId="7" numFmtId="0" xfId="0" applyAlignment="1" applyBorder="1" applyFont="1">
      <alignment horizontal="center" vertical="bottom"/>
    </xf>
    <xf borderId="47" fillId="5" fontId="0" numFmtId="165" xfId="0" applyAlignment="1" applyBorder="1" applyFill="1" applyFont="1" applyNumberFormat="1">
      <alignment horizontal="center" vertical="bottom"/>
    </xf>
    <xf borderId="47" fillId="6" fontId="8" numFmtId="0" xfId="0" applyAlignment="1" applyBorder="1" applyFill="1" applyFont="1">
      <alignment readingOrder="0" vertical="bottom"/>
    </xf>
  </cellXfs>
  <cellStyles count="1">
    <cellStyle xfId="0" name="Normal" builtinId="0"/>
  </cellStyles>
  <dxfs count="1">
    <dxf>
      <font/>
      <fill>
        <patternFill patternType="solid">
          <fgColor rgb="FF92D050"/>
          <bgColor rgb="FF92D050"/>
        </patternFill>
      </fill>
      <alignment shrinkToFit="0" wrapText="0"/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3.71"/>
    <col customWidth="1" min="2" max="4" width="20.0"/>
    <col customWidth="1" min="5" max="5" width="16.29"/>
    <col customWidth="1" min="6" max="6" width="17.86"/>
    <col customWidth="1" min="7" max="7" width="20.0"/>
    <col customWidth="1" hidden="1" min="8" max="8" width="17.0"/>
    <col customWidth="1" hidden="1" min="9" max="9" width="19.0"/>
    <col customWidth="1" min="10" max="10" width="13.14"/>
    <col customWidth="1" min="11" max="11" width="20.0"/>
    <col customWidth="1" min="12" max="12" width="32.71"/>
    <col customWidth="1" min="13" max="13" width="15.29"/>
    <col customWidth="1" min="14" max="14" width="17.86"/>
  </cols>
  <sheetData>
    <row r="1">
      <c r="A1" s="1"/>
      <c r="B1" s="3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9.0" customHeight="1">
      <c r="A2" s="1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>
      <c r="A3" s="1"/>
      <c r="B3" s="6" t="s">
        <v>6</v>
      </c>
      <c r="C3" s="8"/>
      <c r="D3" s="8"/>
      <c r="E3" s="10"/>
      <c r="F3" s="1"/>
      <c r="G3" s="6" t="s">
        <v>12</v>
      </c>
      <c r="H3" s="8"/>
      <c r="I3" s="8"/>
      <c r="J3" s="8"/>
      <c r="K3" s="12"/>
      <c r="L3" s="14"/>
      <c r="M3" s="10"/>
      <c r="N3" s="1"/>
    </row>
    <row r="4" ht="7.5" customHeight="1">
      <c r="A4" s="1"/>
      <c r="B4" s="16"/>
      <c r="C4" s="1"/>
      <c r="D4" s="1"/>
      <c r="E4" s="18"/>
      <c r="F4" s="1"/>
      <c r="G4" s="16"/>
      <c r="H4" s="1"/>
      <c r="I4" s="1"/>
      <c r="J4" s="1"/>
      <c r="K4" s="1"/>
      <c r="L4" s="4"/>
      <c r="M4" s="18"/>
      <c r="N4" s="1"/>
    </row>
    <row r="5">
      <c r="A5" s="1"/>
      <c r="B5" s="16"/>
      <c r="C5" s="21" t="s">
        <v>18</v>
      </c>
      <c r="D5" s="24" t="s">
        <v>21</v>
      </c>
      <c r="E5" s="18"/>
      <c r="F5" s="1"/>
      <c r="G5" s="16"/>
      <c r="H5" s="1"/>
      <c r="I5" s="1"/>
      <c r="J5" s="1"/>
      <c r="K5" s="21" t="s">
        <v>23</v>
      </c>
      <c r="L5" s="27">
        <f>SUM(L18:L42)</f>
        <v>28235.1767</v>
      </c>
      <c r="M5" s="18" t="s">
        <v>24</v>
      </c>
      <c r="N5" s="1"/>
    </row>
    <row r="6">
      <c r="A6" s="1"/>
      <c r="B6" s="16"/>
      <c r="C6" s="1"/>
      <c r="D6" s="4"/>
      <c r="E6" s="18"/>
      <c r="F6" s="1"/>
      <c r="G6" s="16"/>
      <c r="H6" s="1"/>
      <c r="I6" s="1"/>
      <c r="J6" s="1"/>
      <c r="K6" s="21" t="s">
        <v>25</v>
      </c>
      <c r="L6" s="27">
        <f>SUM(M18:M42)</f>
        <v>1372.229587</v>
      </c>
      <c r="M6" s="18" t="s">
        <v>26</v>
      </c>
      <c r="N6" s="1"/>
    </row>
    <row r="7">
      <c r="A7" s="1"/>
      <c r="B7" s="16"/>
      <c r="C7" s="21" t="s">
        <v>28</v>
      </c>
      <c r="D7" s="32">
        <v>0.85</v>
      </c>
      <c r="E7" s="18" t="s">
        <v>29</v>
      </c>
      <c r="F7" s="1"/>
      <c r="G7" s="16"/>
      <c r="H7" s="1"/>
      <c r="I7" s="1"/>
      <c r="J7" s="1"/>
      <c r="K7" s="21" t="s">
        <v>30</v>
      </c>
      <c r="L7" s="34"/>
      <c r="M7" s="18" t="s">
        <v>32</v>
      </c>
      <c r="N7" s="1"/>
    </row>
    <row r="8">
      <c r="A8" s="1"/>
      <c r="B8" s="16"/>
      <c r="C8" s="4"/>
      <c r="D8" s="4"/>
      <c r="E8" s="36"/>
      <c r="F8" s="1"/>
      <c r="G8" s="16"/>
      <c r="H8" s="1"/>
      <c r="I8" s="1"/>
      <c r="J8" s="1"/>
      <c r="K8" s="21" t="s">
        <v>34</v>
      </c>
      <c r="L8" s="27">
        <f>SUM(D18:D42)</f>
        <v>4683.6</v>
      </c>
      <c r="M8" s="40" t="s">
        <v>32</v>
      </c>
      <c r="N8" s="1"/>
    </row>
    <row r="9">
      <c r="A9" s="1"/>
      <c r="B9" s="16"/>
      <c r="C9" s="21" t="s">
        <v>35</v>
      </c>
      <c r="D9" s="24">
        <v>0.0486</v>
      </c>
      <c r="E9" s="18" t="s">
        <v>36</v>
      </c>
      <c r="F9" s="1"/>
      <c r="G9" s="16"/>
      <c r="H9" s="1"/>
      <c r="I9" s="1"/>
      <c r="J9" s="1"/>
      <c r="K9" s="21" t="s">
        <v>37</v>
      </c>
      <c r="L9" s="27">
        <f>L7+L8</f>
        <v>4683.6</v>
      </c>
      <c r="M9" s="40"/>
      <c r="N9" s="1"/>
    </row>
    <row r="10">
      <c r="A10" s="1"/>
      <c r="B10" s="16"/>
      <c r="C10" s="21"/>
      <c r="D10" s="4"/>
      <c r="E10" s="18"/>
      <c r="F10" s="1"/>
      <c r="G10" s="16"/>
      <c r="H10" s="1"/>
      <c r="I10" s="1"/>
      <c r="J10" s="1"/>
      <c r="K10" s="21" t="s">
        <v>39</v>
      </c>
      <c r="L10" s="27"/>
      <c r="M10" s="18" t="s">
        <v>32</v>
      </c>
      <c r="N10" s="1"/>
    </row>
    <row r="11">
      <c r="A11" s="1"/>
      <c r="B11" s="16"/>
      <c r="C11" s="21" t="s">
        <v>40</v>
      </c>
      <c r="D11" s="34"/>
      <c r="E11" s="18" t="s">
        <v>41</v>
      </c>
      <c r="F11" s="1"/>
      <c r="G11" s="16"/>
      <c r="H11" s="1"/>
      <c r="I11" s="1"/>
      <c r="J11" s="1"/>
      <c r="K11" s="1"/>
      <c r="L11" s="4"/>
      <c r="M11" s="18"/>
      <c r="N11" s="1"/>
    </row>
    <row r="12">
      <c r="A12" s="1"/>
      <c r="B12" s="46"/>
      <c r="C12" s="48"/>
      <c r="D12" s="48"/>
      <c r="E12" s="50"/>
      <c r="F12" s="1"/>
      <c r="G12" s="46"/>
      <c r="H12" s="48"/>
      <c r="I12" s="48"/>
      <c r="J12" s="52"/>
      <c r="K12" s="53" t="s">
        <v>43</v>
      </c>
      <c r="L12" s="55">
        <f>IF(L9&lt;L10,"Immédiat",(L9-L10)/L6)</f>
        <v>3.413131478</v>
      </c>
      <c r="M12" s="56" t="str">
        <f>IF(L12="Immédiat","","années")</f>
        <v>années</v>
      </c>
      <c r="N12" s="1"/>
    </row>
    <row r="13" ht="9.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58"/>
      <c r="L13" s="1"/>
      <c r="M13" s="2"/>
      <c r="N13" s="1"/>
    </row>
    <row r="14">
      <c r="A14" s="1"/>
      <c r="B14" s="60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8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>
      <c r="A16" s="1"/>
      <c r="B16" s="61" t="s">
        <v>48</v>
      </c>
      <c r="C16" s="62" t="s">
        <v>49</v>
      </c>
      <c r="D16" s="62" t="s">
        <v>50</v>
      </c>
      <c r="E16" s="62" t="s">
        <v>7</v>
      </c>
      <c r="F16" s="62" t="s">
        <v>51</v>
      </c>
      <c r="G16" s="63" t="s">
        <v>52</v>
      </c>
      <c r="H16" s="64" t="s">
        <v>53</v>
      </c>
      <c r="I16" s="65" t="s">
        <v>54</v>
      </c>
      <c r="J16" s="66" t="s">
        <v>55</v>
      </c>
      <c r="K16" s="67" t="s">
        <v>56</v>
      </c>
      <c r="L16" s="67" t="s">
        <v>57</v>
      </c>
      <c r="M16" s="69" t="s">
        <v>58</v>
      </c>
      <c r="N16" s="1"/>
    </row>
    <row r="17">
      <c r="A17" s="1"/>
      <c r="B17" s="70"/>
      <c r="C17" s="71"/>
      <c r="D17" s="71" t="s">
        <v>32</v>
      </c>
      <c r="E17" s="71"/>
      <c r="F17" s="71" t="s">
        <v>59</v>
      </c>
      <c r="G17" s="72" t="s">
        <v>59</v>
      </c>
      <c r="H17" s="73" t="s">
        <v>60</v>
      </c>
      <c r="I17" s="74" t="s">
        <v>60</v>
      </c>
      <c r="J17" s="75" t="s">
        <v>60</v>
      </c>
      <c r="K17" s="76" t="s">
        <v>61</v>
      </c>
      <c r="L17" s="76" t="s">
        <v>24</v>
      </c>
      <c r="M17" s="77" t="s">
        <v>26</v>
      </c>
      <c r="N17" s="1"/>
    </row>
    <row r="18">
      <c r="A18" s="1"/>
      <c r="B18" s="78" t="s">
        <v>62</v>
      </c>
      <c r="C18" s="79" t="s">
        <v>63</v>
      </c>
      <c r="D18" s="81">
        <v>199.01</v>
      </c>
      <c r="E18" s="79">
        <v>100.0</v>
      </c>
      <c r="F18" s="83">
        <v>65.0</v>
      </c>
      <c r="G18" s="79">
        <v>20.0</v>
      </c>
      <c r="H18" s="87">
        <f>IF(OR(E18="",F18="",G18=""),"",((F18-G18)*2*PI()*(VLOOKUP(E18,'Paramètres'!$C$3:$G$14,5)))/((1/'Paramètres'!$Q$3)*LN(VLOOKUP(E18,'Paramètres'!$C$3:$G$14,3)/VLOOKUP(E18,'Paramètres'!$C$3:$G$14,2))+1/('Paramètres'!$R$6*VLOOKUP(E18,'Paramètres'!$C$3:$G$14,3)/2)))</f>
        <v>249.4873968</v>
      </c>
      <c r="I18" s="89">
        <f>IF(OR(E18="",F18="",G18=""),"",((F18-G18)*2*PI()*(VLOOKUP(E18,'Paramètres'!$C$3:$G$14,5)))/((1/'Paramètres'!$Q$3)*LN(VLOOKUP(E18,'Paramètres'!$C$3:$G$14,3)/VLOOKUP(E18,'Paramètres'!$C$3:$G$14,2))+((1/'Paramètres'!$Q$4)*LN((VLOOKUP(E18,'Paramètres'!$C$3:$G$14,3)+'Paramètres'!$R$4)/VLOOKUP(E18,'Paramètres'!$C$3:$G$14,3)))+1/('Paramètres'!$R$6*(VLOOKUP(E18,'Paramètres'!$C$3:$G$14,3)+'Paramètres'!$R$4)/2)))</f>
        <v>49.68969657</v>
      </c>
      <c r="J18" s="90">
        <f t="shared" ref="J18:J42" si="1">IF(AND(H18="",I18=""),"",(H18-I18))</f>
        <v>199.7977002</v>
      </c>
      <c r="K18" s="91">
        <f>IF(J18="","",J18/1000*VLOOKUP($D$5,'Paramètres'!$L$3:$N$6,2))</f>
        <v>1246.737649</v>
      </c>
      <c r="L18" s="91">
        <f t="shared" ref="L18:L42" si="2">IF(J18="","",K18/$D$7)</f>
        <v>1466.750176</v>
      </c>
      <c r="M18" s="92">
        <f t="shared" ref="M18:M42" si="3">IF(J18="","",L18*$D$9)</f>
        <v>71.28405853</v>
      </c>
      <c r="N18" s="1"/>
    </row>
    <row r="19">
      <c r="A19" s="1"/>
      <c r="B19" s="93" t="s">
        <v>62</v>
      </c>
      <c r="C19" s="94" t="s">
        <v>63</v>
      </c>
      <c r="D19" s="95">
        <v>152.72</v>
      </c>
      <c r="E19" s="94">
        <v>100.0</v>
      </c>
      <c r="F19" s="83">
        <v>65.0</v>
      </c>
      <c r="G19" s="94">
        <v>20.0</v>
      </c>
      <c r="H19" s="96">
        <f>IF(OR(E19="",F19="",G19=""),"",((F19-G19)*2*PI()*(VLOOKUP(E19,'Paramètres'!$C$3:$G$14,5)))/((1/'Paramètres'!$Q$3)*LN(VLOOKUP(E19,'Paramètres'!$C$3:$G$14,3)/VLOOKUP(E19,'Paramètres'!$C$3:$G$14,2))+1/('Paramètres'!$R$6*VLOOKUP(E19,'Paramètres'!$C$3:$G$14,3)/2)))</f>
        <v>249.4873968</v>
      </c>
      <c r="I19" s="97">
        <f>IF(OR(E19="",F19="",G19=""),"",((F19-G19)*2*PI()*(VLOOKUP(E19,'Paramètres'!$C$3:$G$14,5)))/((1/'Paramètres'!$Q$3)*LN(VLOOKUP(E19,'Paramètres'!$C$3:$G$14,3)/VLOOKUP(E19,'Paramètres'!$C$3:$G$14,2))+((1/'Paramètres'!$Q$4)*LN((VLOOKUP(E19,'Paramètres'!$C$3:$G$14,3)+'Paramètres'!$R$4)/VLOOKUP(E19,'Paramètres'!$C$3:$G$14,3)))+1/('Paramètres'!$R$6*(VLOOKUP(E19,'Paramètres'!$C$3:$G$14,3)+'Paramètres'!$R$4)/2)))</f>
        <v>49.68969657</v>
      </c>
      <c r="J19" s="98">
        <f t="shared" si="1"/>
        <v>199.7977002</v>
      </c>
      <c r="K19" s="99">
        <f>IF(J19="","",J19/1000*VLOOKUP($D$5,'Paramètres'!$L$3:$N$6,2))</f>
        <v>1246.737649</v>
      </c>
      <c r="L19" s="99">
        <f t="shared" si="2"/>
        <v>1466.750176</v>
      </c>
      <c r="M19" s="100">
        <f t="shared" si="3"/>
        <v>71.28405853</v>
      </c>
      <c r="N19" s="1"/>
    </row>
    <row r="20" ht="15.75" customHeight="1">
      <c r="A20" s="1"/>
      <c r="B20" s="93" t="s">
        <v>62</v>
      </c>
      <c r="C20" s="94" t="s">
        <v>63</v>
      </c>
      <c r="D20" s="95">
        <v>181.72</v>
      </c>
      <c r="E20" s="94">
        <v>100.0</v>
      </c>
      <c r="F20" s="83">
        <v>65.0</v>
      </c>
      <c r="G20" s="94">
        <v>20.0</v>
      </c>
      <c r="H20" s="96">
        <f>IF(OR(E20="",F20="",G20=""),"",((F20-G20)*2*PI()*(VLOOKUP(E20,'Paramètres'!$C$3:$G$14,5)))/((1/'Paramètres'!$Q$3)*LN(VLOOKUP(E20,'Paramètres'!$C$3:$G$14,3)/VLOOKUP(E20,'Paramètres'!$C$3:$G$14,2))+1/('Paramètres'!$R$6*VLOOKUP(E20,'Paramètres'!$C$3:$G$14,3)/2)))</f>
        <v>249.4873968</v>
      </c>
      <c r="I20" s="97">
        <f>IF(OR(E20="",F20="",G20=""),"",((F20-G20)*2*PI()*(VLOOKUP(E20,'Paramètres'!$C$3:$G$14,5)))/((1/'Paramètres'!$Q$3)*LN(VLOOKUP(E20,'Paramètres'!$C$3:$G$14,3)/VLOOKUP(E20,'Paramètres'!$C$3:$G$14,2))+((1/'Paramètres'!$Q$4)*LN((VLOOKUP(E20,'Paramètres'!$C$3:$G$14,3)+'Paramètres'!$R$4)/VLOOKUP(E20,'Paramètres'!$C$3:$G$14,3)))+1/('Paramètres'!$R$6*(VLOOKUP(E20,'Paramètres'!$C$3:$G$14,3)+'Paramètres'!$R$4)/2)))</f>
        <v>49.68969657</v>
      </c>
      <c r="J20" s="98">
        <f t="shared" si="1"/>
        <v>199.7977002</v>
      </c>
      <c r="K20" s="99">
        <f>IF(J20="","",J20/1000*VLOOKUP($D$5,'Paramètres'!$L$3:$N$6,2))</f>
        <v>1246.737649</v>
      </c>
      <c r="L20" s="99">
        <f t="shared" si="2"/>
        <v>1466.750176</v>
      </c>
      <c r="M20" s="100">
        <f t="shared" si="3"/>
        <v>71.28405853</v>
      </c>
      <c r="N20" s="1"/>
    </row>
    <row r="21" ht="15.75" customHeight="1">
      <c r="A21" s="1"/>
      <c r="B21" s="93" t="s">
        <v>62</v>
      </c>
      <c r="C21" s="94" t="s">
        <v>63</v>
      </c>
      <c r="D21" s="95">
        <v>181.72</v>
      </c>
      <c r="E21" s="94">
        <v>100.0</v>
      </c>
      <c r="F21" s="83">
        <v>65.0</v>
      </c>
      <c r="G21" s="94">
        <v>20.0</v>
      </c>
      <c r="H21" s="96">
        <f>IF(OR(E21="",F21="",G21=""),"",((F21-G21)*2*PI()*(VLOOKUP(E21,'Paramètres'!$C$3:$G$14,5)))/((1/'Paramètres'!$Q$3)*LN(VLOOKUP(E21,'Paramètres'!$C$3:$G$14,3)/VLOOKUP(E21,'Paramètres'!$C$3:$G$14,2))+1/('Paramètres'!$R$6*VLOOKUP(E21,'Paramètres'!$C$3:$G$14,3)/2)))</f>
        <v>249.4873968</v>
      </c>
      <c r="I21" s="97">
        <f>IF(OR(E21="",F21="",G21=""),"",((F21-G21)*2*PI()*(VLOOKUP(E21,'Paramètres'!$C$3:$G$14,5)))/((1/'Paramètres'!$Q$3)*LN(VLOOKUP(E21,'Paramètres'!$C$3:$G$14,3)/VLOOKUP(E21,'Paramètres'!$C$3:$G$14,2))+((1/'Paramètres'!$Q$4)*LN((VLOOKUP(E21,'Paramètres'!$C$3:$G$14,3)+'Paramètres'!$R$4)/VLOOKUP(E21,'Paramètres'!$C$3:$G$14,3)))+1/('Paramètres'!$R$6*(VLOOKUP(E21,'Paramètres'!$C$3:$G$14,3)+'Paramètres'!$R$4)/2)))</f>
        <v>49.68969657</v>
      </c>
      <c r="J21" s="98">
        <f t="shared" si="1"/>
        <v>199.7977002</v>
      </c>
      <c r="K21" s="99">
        <f>IF(J21="","",J21/1000*VLOOKUP($D$5,'Paramètres'!$L$3:$N$6,2))</f>
        <v>1246.737649</v>
      </c>
      <c r="L21" s="99">
        <f t="shared" si="2"/>
        <v>1466.750176</v>
      </c>
      <c r="M21" s="100">
        <f t="shared" si="3"/>
        <v>71.28405853</v>
      </c>
      <c r="N21" s="1"/>
    </row>
    <row r="22" ht="15.75" customHeight="1">
      <c r="A22" s="1"/>
      <c r="B22" s="93" t="s">
        <v>62</v>
      </c>
      <c r="C22" s="94" t="s">
        <v>63</v>
      </c>
      <c r="D22" s="95">
        <v>181.72</v>
      </c>
      <c r="E22" s="94">
        <v>100.0</v>
      </c>
      <c r="F22" s="83">
        <v>65.0</v>
      </c>
      <c r="G22" s="94">
        <v>20.0</v>
      </c>
      <c r="H22" s="96">
        <f>IF(OR(E22="",F22="",G22=""),"",((F22-G22)*2*PI()*(VLOOKUP(E22,'Paramètres'!$C$3:$G$14,5)))/((1/'Paramètres'!$Q$3)*LN(VLOOKUP(E22,'Paramètres'!$C$3:$G$14,3)/VLOOKUP(E22,'Paramètres'!$C$3:$G$14,2))+1/('Paramètres'!$R$6*VLOOKUP(E22,'Paramètres'!$C$3:$G$14,3)/2)))</f>
        <v>249.4873968</v>
      </c>
      <c r="I22" s="97">
        <f>IF(OR(E22="",F22="",G22=""),"",((F22-G22)*2*PI()*(VLOOKUP(E22,'Paramètres'!$C$3:$G$14,5)))/((1/'Paramètres'!$Q$3)*LN(VLOOKUP(E22,'Paramètres'!$C$3:$G$14,3)/VLOOKUP(E22,'Paramètres'!$C$3:$G$14,2))+((1/'Paramètres'!$Q$4)*LN((VLOOKUP(E22,'Paramètres'!$C$3:$G$14,3)+'Paramètres'!$R$4)/VLOOKUP(E22,'Paramètres'!$C$3:$G$14,3)))+1/('Paramètres'!$R$6*(VLOOKUP(E22,'Paramètres'!$C$3:$G$14,3)+'Paramètres'!$R$4)/2)))</f>
        <v>49.68969657</v>
      </c>
      <c r="J22" s="98">
        <f t="shared" si="1"/>
        <v>199.7977002</v>
      </c>
      <c r="K22" s="99">
        <f>IF(J22="","",J22/1000*VLOOKUP($D$5,'Paramètres'!$L$3:$N$6,2))</f>
        <v>1246.737649</v>
      </c>
      <c r="L22" s="99">
        <f t="shared" si="2"/>
        <v>1466.750176</v>
      </c>
      <c r="M22" s="100">
        <f t="shared" si="3"/>
        <v>71.28405853</v>
      </c>
      <c r="N22" s="1"/>
    </row>
    <row r="23" ht="15.75" customHeight="1">
      <c r="A23" s="1"/>
      <c r="B23" s="93" t="s">
        <v>62</v>
      </c>
      <c r="C23" s="94" t="s">
        <v>63</v>
      </c>
      <c r="D23" s="95">
        <v>181.72</v>
      </c>
      <c r="E23" s="94">
        <v>100.0</v>
      </c>
      <c r="F23" s="83">
        <v>65.0</v>
      </c>
      <c r="G23" s="94">
        <v>20.0</v>
      </c>
      <c r="H23" s="96">
        <f>IF(OR(E23="",F23="",G23=""),"",((F23-G23)*2*PI()*(VLOOKUP(E23,'Paramètres'!$C$3:$G$14,5)))/((1/'Paramètres'!$Q$3)*LN(VLOOKUP(E23,'Paramètres'!$C$3:$G$14,3)/VLOOKUP(E23,'Paramètres'!$C$3:$G$14,2))+1/('Paramètres'!$R$6*VLOOKUP(E23,'Paramètres'!$C$3:$G$14,3)/2)))</f>
        <v>249.4873968</v>
      </c>
      <c r="I23" s="97">
        <f>IF(OR(E23="",F23="",G23=""),"",((F23-G23)*2*PI()*(VLOOKUP(E23,'Paramètres'!$C$3:$G$14,5)))/((1/'Paramètres'!$Q$3)*LN(VLOOKUP(E23,'Paramètres'!$C$3:$G$14,3)/VLOOKUP(E23,'Paramètres'!$C$3:$G$14,2))+((1/'Paramètres'!$Q$4)*LN((VLOOKUP(E23,'Paramètres'!$C$3:$G$14,3)+'Paramètres'!$R$4)/VLOOKUP(E23,'Paramètres'!$C$3:$G$14,3)))+1/('Paramètres'!$R$6*(VLOOKUP(E23,'Paramètres'!$C$3:$G$14,3)+'Paramètres'!$R$4)/2)))</f>
        <v>49.68969657</v>
      </c>
      <c r="J23" s="98">
        <f t="shared" si="1"/>
        <v>199.7977002</v>
      </c>
      <c r="K23" s="99">
        <f>IF(J23="","",J23/1000*VLOOKUP($D$5,'Paramètres'!$L$3:$N$6,2))</f>
        <v>1246.737649</v>
      </c>
      <c r="L23" s="99">
        <f t="shared" si="2"/>
        <v>1466.750176</v>
      </c>
      <c r="M23" s="100">
        <f t="shared" si="3"/>
        <v>71.28405853</v>
      </c>
      <c r="N23" s="1"/>
    </row>
    <row r="24" ht="15.75" customHeight="1">
      <c r="A24" s="1"/>
      <c r="B24" s="93" t="s">
        <v>62</v>
      </c>
      <c r="C24" s="94" t="s">
        <v>63</v>
      </c>
      <c r="D24" s="95">
        <v>181.72</v>
      </c>
      <c r="E24" s="94">
        <v>100.0</v>
      </c>
      <c r="F24" s="83">
        <v>65.0</v>
      </c>
      <c r="G24" s="94">
        <v>20.0</v>
      </c>
      <c r="H24" s="96">
        <f>IF(OR(E24="",F24="",G24=""),"",((F24-G24)*2*PI()*(VLOOKUP(E24,'Paramètres'!$C$3:$G$14,5)))/((1/'Paramètres'!$Q$3)*LN(VLOOKUP(E24,'Paramètres'!$C$3:$G$14,3)/VLOOKUP(E24,'Paramètres'!$C$3:$G$14,2))+1/('Paramètres'!$R$6*VLOOKUP(E24,'Paramètres'!$C$3:$G$14,3)/2)))</f>
        <v>249.4873968</v>
      </c>
      <c r="I24" s="97">
        <f>IF(OR(E24="",F24="",G24=""),"",((F24-G24)*2*PI()*(VLOOKUP(E24,'Paramètres'!$C$3:$G$14,5)))/((1/'Paramètres'!$Q$3)*LN(VLOOKUP(E24,'Paramètres'!$C$3:$G$14,3)/VLOOKUP(E24,'Paramètres'!$C$3:$G$14,2))+((1/'Paramètres'!$Q$4)*LN((VLOOKUP(E24,'Paramètres'!$C$3:$G$14,3)+'Paramètres'!$R$4)/VLOOKUP(E24,'Paramètres'!$C$3:$G$14,3)))+1/('Paramètres'!$R$6*(VLOOKUP(E24,'Paramètres'!$C$3:$G$14,3)+'Paramètres'!$R$4)/2)))</f>
        <v>49.68969657</v>
      </c>
      <c r="J24" s="98">
        <f t="shared" si="1"/>
        <v>199.7977002</v>
      </c>
      <c r="K24" s="99">
        <f>IF(J24="","",J24/1000*VLOOKUP($D$5,'Paramètres'!$L$3:$N$6,2))</f>
        <v>1246.737649</v>
      </c>
      <c r="L24" s="99">
        <f t="shared" si="2"/>
        <v>1466.750176</v>
      </c>
      <c r="M24" s="100">
        <f t="shared" si="3"/>
        <v>71.28405853</v>
      </c>
      <c r="N24" s="1"/>
    </row>
    <row r="25" ht="15.75" customHeight="1">
      <c r="A25" s="1"/>
      <c r="B25" s="93" t="s">
        <v>62</v>
      </c>
      <c r="C25" s="94" t="s">
        <v>63</v>
      </c>
      <c r="D25" s="95">
        <v>181.72</v>
      </c>
      <c r="E25" s="94">
        <v>100.0</v>
      </c>
      <c r="F25" s="83">
        <v>65.0</v>
      </c>
      <c r="G25" s="94">
        <v>20.0</v>
      </c>
      <c r="H25" s="96">
        <f>IF(OR(E25="",F25="",G25=""),"",((F25-G25)*2*PI()*(VLOOKUP(E25,'Paramètres'!$C$3:$G$14,5)))/((1/'Paramètres'!$Q$3)*LN(VLOOKUP(E25,'Paramètres'!$C$3:$G$14,3)/VLOOKUP(E25,'Paramètres'!$C$3:$G$14,2))+1/('Paramètres'!$R$6*VLOOKUP(E25,'Paramètres'!$C$3:$G$14,3)/2)))</f>
        <v>249.4873968</v>
      </c>
      <c r="I25" s="97">
        <f>IF(OR(E25="",F25="",G25=""),"",((F25-G25)*2*PI()*(VLOOKUP(E25,'Paramètres'!$C$3:$G$14,5)))/((1/'Paramètres'!$Q$3)*LN(VLOOKUP(E25,'Paramètres'!$C$3:$G$14,3)/VLOOKUP(E25,'Paramètres'!$C$3:$G$14,2))+((1/'Paramètres'!$Q$4)*LN((VLOOKUP(E25,'Paramètres'!$C$3:$G$14,3)+'Paramètres'!$R$4)/VLOOKUP(E25,'Paramètres'!$C$3:$G$14,3)))+1/('Paramètres'!$R$6*(VLOOKUP(E25,'Paramètres'!$C$3:$G$14,3)+'Paramètres'!$R$4)/2)))</f>
        <v>49.68969657</v>
      </c>
      <c r="J25" s="98">
        <f t="shared" si="1"/>
        <v>199.7977002</v>
      </c>
      <c r="K25" s="99">
        <f>IF(J25="","",J25/1000*VLOOKUP($D$5,'Paramètres'!$L$3:$N$6,2))</f>
        <v>1246.737649</v>
      </c>
      <c r="L25" s="99">
        <f t="shared" si="2"/>
        <v>1466.750176</v>
      </c>
      <c r="M25" s="100">
        <f t="shared" si="3"/>
        <v>71.28405853</v>
      </c>
      <c r="N25" s="1"/>
    </row>
    <row r="26" ht="15.75" customHeight="1">
      <c r="A26" s="1"/>
      <c r="B26" s="101" t="s">
        <v>64</v>
      </c>
      <c r="C26" s="94" t="s">
        <v>65</v>
      </c>
      <c r="D26" s="95">
        <v>143.29</v>
      </c>
      <c r="E26" s="94">
        <v>50.0</v>
      </c>
      <c r="F26" s="83">
        <v>65.0</v>
      </c>
      <c r="G26" s="94">
        <v>20.0</v>
      </c>
      <c r="H26" s="96">
        <f>IF(OR(E26="",F26="",G26=""),"",((F26-G26)*2*PI()*(VLOOKUP(E26,'Paramètres'!$C$3:$G$14,5)))/((1/'Paramètres'!$Q$3)*LN(VLOOKUP(E26,'Paramètres'!$C$3:$G$14,3)/VLOOKUP(E26,'Paramètres'!$C$3:$G$14,2))+1/('Paramètres'!$R$6*VLOOKUP(E26,'Paramètres'!$C$3:$G$14,3)/2)))</f>
        <v>116.0805284</v>
      </c>
      <c r="I26" s="97">
        <f>IF(OR(E26="",F26="",G26=""),"",((F26-G26)*2*PI()*(VLOOKUP(E26,'Paramètres'!$C$3:$G$14,5)))/((1/'Paramètres'!$Q$3)*LN(VLOOKUP(E26,'Paramètres'!$C$3:$G$14,3)/VLOOKUP(E26,'Paramètres'!$C$3:$G$14,2))+((1/'Paramètres'!$Q$4)*LN((VLOOKUP(E26,'Paramètres'!$C$3:$G$14,3)+'Paramètres'!$R$4)/VLOOKUP(E26,'Paramètres'!$C$3:$G$14,3)))+1/('Paramètres'!$R$6*(VLOOKUP(E26,'Paramètres'!$C$3:$G$14,3)+'Paramètres'!$R$4)/2)))</f>
        <v>26.21841403</v>
      </c>
      <c r="J26" s="98">
        <f t="shared" si="1"/>
        <v>89.86211433</v>
      </c>
      <c r="K26" s="99">
        <f>IF(J26="","",J26/1000*VLOOKUP($D$5,'Paramètres'!$L$3:$N$6,2))</f>
        <v>560.7395934</v>
      </c>
      <c r="L26" s="99">
        <f t="shared" si="2"/>
        <v>659.6936393</v>
      </c>
      <c r="M26" s="100">
        <f t="shared" si="3"/>
        <v>32.06111087</v>
      </c>
      <c r="N26" s="1"/>
    </row>
    <row r="27" ht="15.75" customHeight="1">
      <c r="A27" s="1"/>
      <c r="B27" s="101" t="s">
        <v>64</v>
      </c>
      <c r="C27" s="94" t="s">
        <v>66</v>
      </c>
      <c r="D27" s="95">
        <v>176.56</v>
      </c>
      <c r="E27" s="94">
        <v>40.0</v>
      </c>
      <c r="F27" s="83">
        <v>65.0</v>
      </c>
      <c r="G27" s="94">
        <v>20.0</v>
      </c>
      <c r="H27" s="96">
        <f>IF(OR(E27="",F27="",G27=""),"",((F27-G27)*2*PI()*(VLOOKUP(E27,'Paramètres'!$C$3:$G$14,5)))/((1/'Paramètres'!$Q$3)*LN(VLOOKUP(E27,'Paramètres'!$C$3:$G$14,3)/VLOOKUP(E27,'Paramètres'!$C$3:$G$14,2))+1/('Paramètres'!$R$6*VLOOKUP(E27,'Paramètres'!$C$3:$G$14,3)/2)))</f>
        <v>94.80852312</v>
      </c>
      <c r="I27" s="97">
        <f>IF(OR(E27="",F27="",G27=""),"",((F27-G27)*2*PI()*(VLOOKUP(E27,'Paramètres'!$C$3:$G$14,5)))/((1/'Paramètres'!$Q$3)*LN(VLOOKUP(E27,'Paramètres'!$C$3:$G$14,3)/VLOOKUP(E27,'Paramètres'!$C$3:$G$14,2))+((1/'Paramètres'!$Q$4)*LN((VLOOKUP(E27,'Paramètres'!$C$3:$G$14,3)+'Paramètres'!$R$4)/VLOOKUP(E27,'Paramètres'!$C$3:$G$14,3)))+1/('Paramètres'!$R$6*(VLOOKUP(E27,'Paramètres'!$C$3:$G$14,3)+'Paramètres'!$R$4)/2)))</f>
        <v>22.55801497</v>
      </c>
      <c r="J27" s="98">
        <f t="shared" si="1"/>
        <v>72.25050815</v>
      </c>
      <c r="K27" s="99">
        <f>IF(J27="","",J27/1000*VLOOKUP($D$5,'Paramètres'!$L$3:$N$6,2))</f>
        <v>450.8431709</v>
      </c>
      <c r="L27" s="99">
        <f t="shared" si="2"/>
        <v>530.4037305</v>
      </c>
      <c r="M27" s="100">
        <f t="shared" si="3"/>
        <v>25.7776213</v>
      </c>
      <c r="N27" s="1"/>
    </row>
    <row r="28" ht="15.75" customHeight="1">
      <c r="A28" s="1"/>
      <c r="B28" s="101" t="s">
        <v>64</v>
      </c>
      <c r="C28" s="94" t="s">
        <v>67</v>
      </c>
      <c r="D28" s="95">
        <v>176.6</v>
      </c>
      <c r="E28" s="94">
        <v>40.0</v>
      </c>
      <c r="F28" s="83">
        <v>65.0</v>
      </c>
      <c r="G28" s="94">
        <v>20.0</v>
      </c>
      <c r="H28" s="96">
        <f>IF(OR(E28="",F28="",G28=""),"",((F28-G28)*2*PI()*(VLOOKUP(E28,'Paramètres'!$C$3:$G$14,5)))/((1/'Paramètres'!$Q$3)*LN(VLOOKUP(E28,'Paramètres'!$C$3:$G$14,3)/VLOOKUP(E28,'Paramètres'!$C$3:$G$14,2))+1/('Paramètres'!$R$6*VLOOKUP(E28,'Paramètres'!$C$3:$G$14,3)/2)))</f>
        <v>94.80852312</v>
      </c>
      <c r="I28" s="97">
        <f>IF(OR(E28="",F28="",G28=""),"",((F28-G28)*2*PI()*(VLOOKUP(E28,'Paramètres'!$C$3:$G$14,5)))/((1/'Paramètres'!$Q$3)*LN(VLOOKUP(E28,'Paramètres'!$C$3:$G$14,3)/VLOOKUP(E28,'Paramètres'!$C$3:$G$14,2))+((1/'Paramètres'!$Q$4)*LN((VLOOKUP(E28,'Paramètres'!$C$3:$G$14,3)+'Paramètres'!$R$4)/VLOOKUP(E28,'Paramètres'!$C$3:$G$14,3)))+1/('Paramètres'!$R$6*(VLOOKUP(E28,'Paramètres'!$C$3:$G$14,3)+'Paramètres'!$R$4)/2)))</f>
        <v>22.55801497</v>
      </c>
      <c r="J28" s="98">
        <f t="shared" si="1"/>
        <v>72.25050815</v>
      </c>
      <c r="K28" s="99">
        <f>IF(J28="","",J28/1000*VLOOKUP($D$5,'Paramètres'!$L$3:$N$6,2))</f>
        <v>450.8431709</v>
      </c>
      <c r="L28" s="99">
        <f t="shared" si="2"/>
        <v>530.4037305</v>
      </c>
      <c r="M28" s="100">
        <f t="shared" si="3"/>
        <v>25.7776213</v>
      </c>
      <c r="N28" s="1"/>
    </row>
    <row r="29" ht="15.75" customHeight="1">
      <c r="A29" s="1"/>
      <c r="B29" s="101" t="s">
        <v>64</v>
      </c>
      <c r="C29" s="94" t="s">
        <v>68</v>
      </c>
      <c r="D29" s="102">
        <v>194.85</v>
      </c>
      <c r="E29" s="103">
        <v>40.0</v>
      </c>
      <c r="F29" s="83">
        <v>65.0</v>
      </c>
      <c r="G29" s="94">
        <v>20.0</v>
      </c>
      <c r="H29" s="96">
        <f>IF(OR(E29="",F29="",G29=""),"",((F29-G29)*2*PI()*(VLOOKUP(E29,'Paramètres'!$C$3:$G$14,5)))/((1/'Paramètres'!$Q$3)*LN(VLOOKUP(E29,'Paramètres'!$C$3:$G$14,3)/VLOOKUP(E29,'Paramètres'!$C$3:$G$14,2))+1/('Paramètres'!$R$6*VLOOKUP(E29,'Paramètres'!$C$3:$G$14,3)/2)))</f>
        <v>94.80852312</v>
      </c>
      <c r="I29" s="97">
        <f>IF(OR(E29="",F29="",G29=""),"",((F29-G29)*2*PI()*(VLOOKUP(E29,'Paramètres'!$C$3:$G$14,5)))/((1/'Paramètres'!$Q$3)*LN(VLOOKUP(E29,'Paramètres'!$C$3:$G$14,3)/VLOOKUP(E29,'Paramètres'!$C$3:$G$14,2))+((1/'Paramètres'!$Q$4)*LN((VLOOKUP(E29,'Paramètres'!$C$3:$G$14,3)+'Paramètres'!$R$4)/VLOOKUP(E29,'Paramètres'!$C$3:$G$14,3)))+1/('Paramètres'!$R$6*(VLOOKUP(E29,'Paramètres'!$C$3:$G$14,3)+'Paramètres'!$R$4)/2)))</f>
        <v>22.55801497</v>
      </c>
      <c r="J29" s="98">
        <f t="shared" si="1"/>
        <v>72.25050815</v>
      </c>
      <c r="K29" s="99">
        <f>IF(J29="","",J29/1000*VLOOKUP($D$5,'Paramètres'!$L$3:$N$6,2))</f>
        <v>450.8431709</v>
      </c>
      <c r="L29" s="99">
        <f t="shared" si="2"/>
        <v>530.4037305</v>
      </c>
      <c r="M29" s="100">
        <f t="shared" si="3"/>
        <v>25.7776213</v>
      </c>
      <c r="N29" s="1"/>
    </row>
    <row r="30" ht="15.75" customHeight="1">
      <c r="A30" s="1"/>
      <c r="B30" s="101" t="s">
        <v>64</v>
      </c>
      <c r="C30" s="94" t="s">
        <v>69</v>
      </c>
      <c r="D30" s="95">
        <v>188.02</v>
      </c>
      <c r="E30" s="94">
        <v>80.0</v>
      </c>
      <c r="F30" s="83">
        <v>65.0</v>
      </c>
      <c r="G30" s="94">
        <v>20.0</v>
      </c>
      <c r="H30" s="96">
        <f>IF(OR(E30="",F30="",G30=""),"",((F30-G30)*2*PI()*(VLOOKUP(E30,'Paramètres'!$C$3:$G$14,5)))/((1/'Paramètres'!$Q$3)*LN(VLOOKUP(E30,'Paramètres'!$C$3:$G$14,3)/VLOOKUP(E30,'Paramètres'!$C$3:$G$14,2))+1/('Paramètres'!$R$6*VLOOKUP(E30,'Paramètres'!$C$3:$G$14,3)/2)))</f>
        <v>190.649656</v>
      </c>
      <c r="I30" s="97">
        <f>IF(OR(E30="",F30="",G30=""),"",((F30-G30)*2*PI()*(VLOOKUP(E30,'Paramètres'!$C$3:$G$14,5)))/((1/'Paramètres'!$Q$3)*LN(VLOOKUP(E30,'Paramètres'!$C$3:$G$14,3)/VLOOKUP(E30,'Paramètres'!$C$3:$G$14,2))+((1/'Paramètres'!$Q$4)*LN((VLOOKUP(E30,'Paramètres'!$C$3:$G$14,3)+'Paramètres'!$R$4)/VLOOKUP(E30,'Paramètres'!$C$3:$G$14,3)))+1/('Paramètres'!$R$6*(VLOOKUP(E30,'Paramètres'!$C$3:$G$14,3)+'Paramètres'!$R$4)/2)))</f>
        <v>39.51159952</v>
      </c>
      <c r="J30" s="98">
        <f t="shared" si="1"/>
        <v>151.1380565</v>
      </c>
      <c r="K30" s="99">
        <f>IF(J30="","",J30/1000*VLOOKUP($D$5,'Paramètres'!$L$3:$N$6,2))</f>
        <v>943.1014727</v>
      </c>
      <c r="L30" s="99">
        <f t="shared" si="2"/>
        <v>1109.531144</v>
      </c>
      <c r="M30" s="100">
        <f t="shared" si="3"/>
        <v>53.92321362</v>
      </c>
      <c r="N30" s="1"/>
    </row>
    <row r="31" ht="15.75" customHeight="1">
      <c r="A31" s="1"/>
      <c r="B31" s="101" t="s">
        <v>64</v>
      </c>
      <c r="C31" s="94" t="s">
        <v>70</v>
      </c>
      <c r="D31" s="95">
        <v>181.35</v>
      </c>
      <c r="E31" s="94">
        <v>50.0</v>
      </c>
      <c r="F31" s="83">
        <v>65.0</v>
      </c>
      <c r="G31" s="94">
        <v>20.0</v>
      </c>
      <c r="H31" s="96">
        <f>IF(OR(E31="",F31="",G31=""),"",((F31-G31)*2*PI()*(VLOOKUP(E31,'Paramètres'!$C$3:$G$14,5)))/((1/'Paramètres'!$Q$3)*LN(VLOOKUP(E31,'Paramètres'!$C$3:$G$14,3)/VLOOKUP(E31,'Paramètres'!$C$3:$G$14,2))+1/('Paramètres'!$R$6*VLOOKUP(E31,'Paramètres'!$C$3:$G$14,3)/2)))</f>
        <v>116.0805284</v>
      </c>
      <c r="I31" s="97">
        <f>IF(OR(E31="",F31="",G31=""),"",((F31-G31)*2*PI()*(VLOOKUP(E31,'Paramètres'!$C$3:$G$14,5)))/((1/'Paramètres'!$Q$3)*LN(VLOOKUP(E31,'Paramètres'!$C$3:$G$14,3)/VLOOKUP(E31,'Paramètres'!$C$3:$G$14,2))+((1/'Paramètres'!$Q$4)*LN((VLOOKUP(E31,'Paramètres'!$C$3:$G$14,3)+'Paramètres'!$R$4)/VLOOKUP(E31,'Paramètres'!$C$3:$G$14,3)))+1/('Paramètres'!$R$6*(VLOOKUP(E31,'Paramètres'!$C$3:$G$14,3)+'Paramètres'!$R$4)/2)))</f>
        <v>26.21841403</v>
      </c>
      <c r="J31" s="98">
        <f t="shared" si="1"/>
        <v>89.86211433</v>
      </c>
      <c r="K31" s="99">
        <f>IF(J31="","",J31/1000*VLOOKUP($D$5,'Paramètres'!$L$3:$N$6,2))</f>
        <v>560.7395934</v>
      </c>
      <c r="L31" s="99">
        <f t="shared" si="2"/>
        <v>659.6936393</v>
      </c>
      <c r="M31" s="100">
        <f t="shared" si="3"/>
        <v>32.06111087</v>
      </c>
      <c r="N31" s="1"/>
    </row>
    <row r="32" ht="15.75" customHeight="1">
      <c r="A32" s="1"/>
      <c r="B32" s="101" t="s">
        <v>64</v>
      </c>
      <c r="C32" s="94" t="s">
        <v>71</v>
      </c>
      <c r="D32" s="102">
        <v>180.58</v>
      </c>
      <c r="E32" s="103">
        <v>50.0</v>
      </c>
      <c r="F32" s="83">
        <v>65.0</v>
      </c>
      <c r="G32" s="94">
        <v>20.0</v>
      </c>
      <c r="H32" s="96">
        <f>IF(OR(E32="",F32="",G32=""),"",((F32-G32)*2*PI()*(VLOOKUP(E32,'Paramètres'!$C$3:$G$14,5)))/((1/'Paramètres'!$Q$3)*LN(VLOOKUP(E32,'Paramètres'!$C$3:$G$14,3)/VLOOKUP(E32,'Paramètres'!$C$3:$G$14,2))+1/('Paramètres'!$R$6*VLOOKUP(E32,'Paramètres'!$C$3:$G$14,3)/2)))</f>
        <v>116.0805284</v>
      </c>
      <c r="I32" s="97">
        <f>IF(OR(E32="",F32="",G32=""),"",((F32-G32)*2*PI()*(VLOOKUP(E32,'Paramètres'!$C$3:$G$14,5)))/((1/'Paramètres'!$Q$3)*LN(VLOOKUP(E32,'Paramètres'!$C$3:$G$14,3)/VLOOKUP(E32,'Paramètres'!$C$3:$G$14,2))+((1/'Paramètres'!$Q$4)*LN((VLOOKUP(E32,'Paramètres'!$C$3:$G$14,3)+'Paramètres'!$R$4)/VLOOKUP(E32,'Paramètres'!$C$3:$G$14,3)))+1/('Paramètres'!$R$6*(VLOOKUP(E32,'Paramètres'!$C$3:$G$14,3)+'Paramètres'!$R$4)/2)))</f>
        <v>26.21841403</v>
      </c>
      <c r="J32" s="98">
        <f t="shared" si="1"/>
        <v>89.86211433</v>
      </c>
      <c r="K32" s="99">
        <f>IF(J32="","",J32/1000*VLOOKUP($D$5,'Paramètres'!$L$3:$N$6,2))</f>
        <v>560.7395934</v>
      </c>
      <c r="L32" s="99">
        <f t="shared" si="2"/>
        <v>659.6936393</v>
      </c>
      <c r="M32" s="100">
        <f t="shared" si="3"/>
        <v>32.06111087</v>
      </c>
      <c r="N32" s="1"/>
    </row>
    <row r="33" ht="15.75" customHeight="1">
      <c r="A33" s="1"/>
      <c r="B33" s="101" t="s">
        <v>64</v>
      </c>
      <c r="C33" s="94" t="s">
        <v>72</v>
      </c>
      <c r="D33" s="95">
        <v>181.35</v>
      </c>
      <c r="E33" s="94">
        <v>50.0</v>
      </c>
      <c r="F33" s="83">
        <v>65.0</v>
      </c>
      <c r="G33" s="94">
        <v>20.0</v>
      </c>
      <c r="H33" s="96">
        <f>IF(OR(E33="",F33="",G33=""),"",((F33-G33)*2*PI()*(VLOOKUP(E33,'Paramètres'!$C$3:$G$14,5)))/((1/'Paramètres'!$Q$3)*LN(VLOOKUP(E33,'Paramètres'!$C$3:$G$14,3)/VLOOKUP(E33,'Paramètres'!$C$3:$G$14,2))+1/('Paramètres'!$R$6*VLOOKUP(E33,'Paramètres'!$C$3:$G$14,3)/2)))</f>
        <v>116.0805284</v>
      </c>
      <c r="I33" s="97">
        <f>IF(OR(E33="",F33="",G33=""),"",((F33-G33)*2*PI()*(VLOOKUP(E33,'Paramètres'!$C$3:$G$14,5)))/((1/'Paramètres'!$Q$3)*LN(VLOOKUP(E33,'Paramètres'!$C$3:$G$14,3)/VLOOKUP(E33,'Paramètres'!$C$3:$G$14,2))+((1/'Paramètres'!$Q$4)*LN((VLOOKUP(E33,'Paramètres'!$C$3:$G$14,3)+'Paramètres'!$R$4)/VLOOKUP(E33,'Paramètres'!$C$3:$G$14,3)))+1/('Paramètres'!$R$6*(VLOOKUP(E33,'Paramètres'!$C$3:$G$14,3)+'Paramètres'!$R$4)/2)))</f>
        <v>26.21841403</v>
      </c>
      <c r="J33" s="98">
        <f t="shared" si="1"/>
        <v>89.86211433</v>
      </c>
      <c r="K33" s="99">
        <f>IF(J33="","",J33/1000*VLOOKUP($D$5,'Paramètres'!$L$3:$N$6,2))</f>
        <v>560.7395934</v>
      </c>
      <c r="L33" s="99">
        <f t="shared" si="2"/>
        <v>659.6936393</v>
      </c>
      <c r="M33" s="100">
        <f t="shared" si="3"/>
        <v>32.06111087</v>
      </c>
      <c r="N33" s="1"/>
    </row>
    <row r="34" ht="15.75" customHeight="1">
      <c r="A34" s="1"/>
      <c r="B34" s="101" t="s">
        <v>64</v>
      </c>
      <c r="C34" s="94" t="s">
        <v>73</v>
      </c>
      <c r="D34" s="95">
        <v>198.69</v>
      </c>
      <c r="E34" s="94">
        <v>80.0</v>
      </c>
      <c r="F34" s="83">
        <v>65.0</v>
      </c>
      <c r="G34" s="94">
        <v>20.0</v>
      </c>
      <c r="H34" s="96">
        <f>IF(OR(E34="",F34="",G34=""),"",((F34-G34)*2*PI()*(VLOOKUP(E34,'Paramètres'!$C$3:$G$14,5)))/((1/'Paramètres'!$Q$3)*LN(VLOOKUP(E34,'Paramètres'!$C$3:$G$14,3)/VLOOKUP(E34,'Paramètres'!$C$3:$G$14,2))+1/('Paramètres'!$R$6*VLOOKUP(E34,'Paramètres'!$C$3:$G$14,3)/2)))</f>
        <v>190.649656</v>
      </c>
      <c r="I34" s="97">
        <f>IF(OR(E34="",F34="",G34=""),"",((F34-G34)*2*PI()*(VLOOKUP(E34,'Paramètres'!$C$3:$G$14,5)))/((1/'Paramètres'!$Q$3)*LN(VLOOKUP(E34,'Paramètres'!$C$3:$G$14,3)/VLOOKUP(E34,'Paramètres'!$C$3:$G$14,2))+((1/'Paramètres'!$Q$4)*LN((VLOOKUP(E34,'Paramètres'!$C$3:$G$14,3)+'Paramètres'!$R$4)/VLOOKUP(E34,'Paramètres'!$C$3:$G$14,3)))+1/('Paramètres'!$R$6*(VLOOKUP(E34,'Paramètres'!$C$3:$G$14,3)+'Paramètres'!$R$4)/2)))</f>
        <v>39.51159952</v>
      </c>
      <c r="J34" s="98">
        <f t="shared" si="1"/>
        <v>151.1380565</v>
      </c>
      <c r="K34" s="99">
        <f>IF(J34="","",J34/1000*VLOOKUP($D$5,'Paramètres'!$L$3:$N$6,2))</f>
        <v>943.1014727</v>
      </c>
      <c r="L34" s="99">
        <f t="shared" si="2"/>
        <v>1109.531144</v>
      </c>
      <c r="M34" s="100">
        <f t="shared" si="3"/>
        <v>53.92321362</v>
      </c>
      <c r="N34" s="1"/>
    </row>
    <row r="35" ht="15.75" customHeight="1">
      <c r="A35" s="1"/>
      <c r="B35" s="101" t="s">
        <v>64</v>
      </c>
      <c r="C35" s="94" t="s">
        <v>74</v>
      </c>
      <c r="D35" s="102">
        <v>189.96</v>
      </c>
      <c r="E35" s="103">
        <v>80.0</v>
      </c>
      <c r="F35" s="83">
        <v>65.0</v>
      </c>
      <c r="G35" s="94">
        <v>20.0</v>
      </c>
      <c r="H35" s="96">
        <f>IF(OR(E35="",F35="",G35=""),"",((F35-G35)*2*PI()*(VLOOKUP(E35,'Paramètres'!$C$3:$G$14,5)))/((1/'Paramètres'!$Q$3)*LN(VLOOKUP(E35,'Paramètres'!$C$3:$G$14,3)/VLOOKUP(E35,'Paramètres'!$C$3:$G$14,2))+1/('Paramètres'!$R$6*VLOOKUP(E35,'Paramètres'!$C$3:$G$14,3)/2)))</f>
        <v>190.649656</v>
      </c>
      <c r="I35" s="97">
        <f>IF(OR(E35="",F35="",G35=""),"",((F35-G35)*2*PI()*(VLOOKUP(E35,'Paramètres'!$C$3:$G$14,5)))/((1/'Paramètres'!$Q$3)*LN(VLOOKUP(E35,'Paramètres'!$C$3:$G$14,3)/VLOOKUP(E35,'Paramètres'!$C$3:$G$14,2))+((1/'Paramètres'!$Q$4)*LN((VLOOKUP(E35,'Paramètres'!$C$3:$G$14,3)+'Paramètres'!$R$4)/VLOOKUP(E35,'Paramètres'!$C$3:$G$14,3)))+1/('Paramètres'!$R$6*(VLOOKUP(E35,'Paramètres'!$C$3:$G$14,3)+'Paramètres'!$R$4)/2)))</f>
        <v>39.51159952</v>
      </c>
      <c r="J35" s="98">
        <f t="shared" si="1"/>
        <v>151.1380565</v>
      </c>
      <c r="K35" s="99">
        <f>IF(J35="","",J35/1000*VLOOKUP($D$5,'Paramètres'!$L$3:$N$6,2))</f>
        <v>943.1014727</v>
      </c>
      <c r="L35" s="99">
        <f t="shared" si="2"/>
        <v>1109.531144</v>
      </c>
      <c r="M35" s="100">
        <f t="shared" si="3"/>
        <v>53.92321362</v>
      </c>
      <c r="N35" s="1"/>
    </row>
    <row r="36" ht="15.75" customHeight="1">
      <c r="A36" s="1"/>
      <c r="B36" s="101" t="s">
        <v>64</v>
      </c>
      <c r="C36" s="94" t="s">
        <v>75</v>
      </c>
      <c r="D36" s="102">
        <v>197.8</v>
      </c>
      <c r="E36" s="103">
        <v>80.0</v>
      </c>
      <c r="F36" s="83">
        <v>65.0</v>
      </c>
      <c r="G36" s="94">
        <v>20.0</v>
      </c>
      <c r="H36" s="96">
        <f>IF(OR(E36="",F36="",G36=""),"",((F36-G36)*2*PI()*(VLOOKUP(E36,'Paramètres'!$C$3:$G$14,5)))/((1/'Paramètres'!$Q$3)*LN(VLOOKUP(E36,'Paramètres'!$C$3:$G$14,3)/VLOOKUP(E36,'Paramètres'!$C$3:$G$14,2))+1/('Paramètres'!$R$6*VLOOKUP(E36,'Paramètres'!$C$3:$G$14,3)/2)))</f>
        <v>190.649656</v>
      </c>
      <c r="I36" s="97">
        <f>IF(OR(E36="",F36="",G36=""),"",((F36-G36)*2*PI()*(VLOOKUP(E36,'Paramètres'!$C$3:$G$14,5)))/((1/'Paramètres'!$Q$3)*LN(VLOOKUP(E36,'Paramètres'!$C$3:$G$14,3)/VLOOKUP(E36,'Paramètres'!$C$3:$G$14,2))+((1/'Paramètres'!$Q$4)*LN((VLOOKUP(E36,'Paramètres'!$C$3:$G$14,3)+'Paramètres'!$R$4)/VLOOKUP(E36,'Paramètres'!$C$3:$G$14,3)))+1/('Paramètres'!$R$6*(VLOOKUP(E36,'Paramètres'!$C$3:$G$14,3)+'Paramètres'!$R$4)/2)))</f>
        <v>39.51159952</v>
      </c>
      <c r="J36" s="98">
        <f t="shared" si="1"/>
        <v>151.1380565</v>
      </c>
      <c r="K36" s="99">
        <f>IF(J36="","",J36/1000*VLOOKUP($D$5,'Paramètres'!$L$3:$N$6,2))</f>
        <v>943.1014727</v>
      </c>
      <c r="L36" s="99">
        <f t="shared" si="2"/>
        <v>1109.531144</v>
      </c>
      <c r="M36" s="100">
        <f t="shared" si="3"/>
        <v>53.92321362</v>
      </c>
      <c r="N36" s="1"/>
    </row>
    <row r="37" ht="15.75" customHeight="1">
      <c r="A37" s="1"/>
      <c r="B37" s="101" t="s">
        <v>64</v>
      </c>
      <c r="C37" s="94" t="s">
        <v>76</v>
      </c>
      <c r="D37" s="102">
        <v>192.8</v>
      </c>
      <c r="E37" s="103">
        <v>80.0</v>
      </c>
      <c r="F37" s="83">
        <v>65.0</v>
      </c>
      <c r="G37" s="94">
        <v>20.0</v>
      </c>
      <c r="H37" s="96">
        <f>IF(OR(E37="",F37="",G37=""),"",((F37-G37)*2*PI()*(VLOOKUP(E37,'Paramètres'!$C$3:$G$14,5)))/((1/'Paramètres'!$Q$3)*LN(VLOOKUP(E37,'Paramètres'!$C$3:$G$14,3)/VLOOKUP(E37,'Paramètres'!$C$3:$G$14,2))+1/('Paramètres'!$R$6*VLOOKUP(E37,'Paramètres'!$C$3:$G$14,3)/2)))</f>
        <v>190.649656</v>
      </c>
      <c r="I37" s="97">
        <f>IF(OR(E37="",F37="",G37=""),"",((F37-G37)*2*PI()*(VLOOKUP(E37,'Paramètres'!$C$3:$G$14,5)))/((1/'Paramètres'!$Q$3)*LN(VLOOKUP(E37,'Paramètres'!$C$3:$G$14,3)/VLOOKUP(E37,'Paramètres'!$C$3:$G$14,2))+((1/'Paramètres'!$Q$4)*LN((VLOOKUP(E37,'Paramètres'!$C$3:$G$14,3)+'Paramètres'!$R$4)/VLOOKUP(E37,'Paramètres'!$C$3:$G$14,3)))+1/('Paramètres'!$R$6*(VLOOKUP(E37,'Paramètres'!$C$3:$G$14,3)+'Paramètres'!$R$4)/2)))</f>
        <v>39.51159952</v>
      </c>
      <c r="J37" s="98">
        <f t="shared" si="1"/>
        <v>151.1380565</v>
      </c>
      <c r="K37" s="99">
        <f>IF(J37="","",J37/1000*VLOOKUP($D$5,'Paramètres'!$L$3:$N$6,2))</f>
        <v>943.1014727</v>
      </c>
      <c r="L37" s="99">
        <f t="shared" si="2"/>
        <v>1109.531144</v>
      </c>
      <c r="M37" s="100">
        <f t="shared" si="3"/>
        <v>53.92321362</v>
      </c>
      <c r="N37" s="1"/>
    </row>
    <row r="38" ht="15.75" customHeight="1">
      <c r="A38" s="1"/>
      <c r="B38" s="101" t="s">
        <v>64</v>
      </c>
      <c r="C38" s="94" t="s">
        <v>77</v>
      </c>
      <c r="D38" s="95">
        <v>252.92</v>
      </c>
      <c r="E38" s="94">
        <v>100.0</v>
      </c>
      <c r="F38" s="83">
        <v>65.0</v>
      </c>
      <c r="G38" s="94">
        <v>20.0</v>
      </c>
      <c r="H38" s="96">
        <f>IF(OR(E38="",F38="",G38=""),"",((F38-G38)*2*PI()*(VLOOKUP(E38,'Paramètres'!$C$3:$G$14,5)))/((1/'Paramètres'!$Q$3)*LN(VLOOKUP(E38,'Paramètres'!$C$3:$G$14,3)/VLOOKUP(E38,'Paramètres'!$C$3:$G$14,2))+1/('Paramètres'!$R$6*VLOOKUP(E38,'Paramètres'!$C$3:$G$14,3)/2)))</f>
        <v>249.4873968</v>
      </c>
      <c r="I38" s="97">
        <f>IF(OR(E38="",F38="",G38=""),"",((F38-G38)*2*PI()*(VLOOKUP(E38,'Paramètres'!$C$3:$G$14,5)))/((1/'Paramètres'!$Q$3)*LN(VLOOKUP(E38,'Paramètres'!$C$3:$G$14,3)/VLOOKUP(E38,'Paramètres'!$C$3:$G$14,2))+((1/'Paramètres'!$Q$4)*LN((VLOOKUP(E38,'Paramètres'!$C$3:$G$14,3)+'Paramètres'!$R$4)/VLOOKUP(E38,'Paramètres'!$C$3:$G$14,3)))+1/('Paramètres'!$R$6*(VLOOKUP(E38,'Paramètres'!$C$3:$G$14,3)+'Paramètres'!$R$4)/2)))</f>
        <v>49.68969657</v>
      </c>
      <c r="J38" s="98">
        <f t="shared" si="1"/>
        <v>199.7977002</v>
      </c>
      <c r="K38" s="99">
        <f>IF(J38="","",J38/1000*VLOOKUP($D$5,'Paramètres'!$L$3:$N$6,2))</f>
        <v>1246.737649</v>
      </c>
      <c r="L38" s="99">
        <f t="shared" si="2"/>
        <v>1466.750176</v>
      </c>
      <c r="M38" s="100">
        <f t="shared" si="3"/>
        <v>71.28405853</v>
      </c>
      <c r="N38" s="1"/>
    </row>
    <row r="39" ht="15.75" customHeight="1">
      <c r="A39" s="1"/>
      <c r="B39" s="101" t="s">
        <v>64</v>
      </c>
      <c r="C39" s="94" t="s">
        <v>78</v>
      </c>
      <c r="D39" s="95">
        <v>225.92</v>
      </c>
      <c r="E39" s="94">
        <v>125.0</v>
      </c>
      <c r="F39" s="83">
        <v>65.0</v>
      </c>
      <c r="G39" s="94">
        <v>20.0</v>
      </c>
      <c r="H39" s="96">
        <f>IF(OR(E39="",F39="",G39=""),"",((F39-G39)*2*PI()*(VLOOKUP(E39,'Paramètres'!$C$3:$G$14,5)))/((1/'Paramètres'!$Q$3)*LN(VLOOKUP(E39,'Paramètres'!$C$3:$G$14,3)/VLOOKUP(E39,'Paramètres'!$C$3:$G$14,2))+1/('Paramètres'!$R$6*VLOOKUP(E39,'Paramètres'!$C$3:$G$14,3)/2)))</f>
        <v>325.7203484</v>
      </c>
      <c r="I39" s="97">
        <f>IF(OR(E39="",F39="",G39=""),"",((F39-G39)*2*PI()*(VLOOKUP(E39,'Paramètres'!$C$3:$G$14,5)))/((1/'Paramètres'!$Q$3)*LN(VLOOKUP(E39,'Paramètres'!$C$3:$G$14,3)/VLOOKUP(E39,'Paramètres'!$C$3:$G$14,2))+((1/'Paramètres'!$Q$4)*LN((VLOOKUP(E39,'Paramètres'!$C$3:$G$14,3)+'Paramètres'!$R$4)/VLOOKUP(E39,'Paramètres'!$C$3:$G$14,3)))+1/('Paramètres'!$R$6*(VLOOKUP(E39,'Paramètres'!$C$3:$G$14,3)+'Paramètres'!$R$4)/2)))</f>
        <v>63.06623271</v>
      </c>
      <c r="J39" s="98">
        <f t="shared" si="1"/>
        <v>262.6541156</v>
      </c>
      <c r="K39" s="99">
        <f>IF(J39="","",J39/1000*VLOOKUP($D$5,'Paramètres'!$L$3:$N$6,2))</f>
        <v>1638.961682</v>
      </c>
      <c r="L39" s="99">
        <f t="shared" si="2"/>
        <v>1928.190214</v>
      </c>
      <c r="M39" s="100">
        <f t="shared" si="3"/>
        <v>93.71004438</v>
      </c>
      <c r="N39" s="1"/>
    </row>
    <row r="40" ht="15.75" customHeight="1">
      <c r="A40" s="1"/>
      <c r="B40" s="101" t="s">
        <v>64</v>
      </c>
      <c r="C40" s="94" t="s">
        <v>79</v>
      </c>
      <c r="D40" s="102">
        <v>199.87</v>
      </c>
      <c r="E40" s="103">
        <v>80.0</v>
      </c>
      <c r="F40" s="83">
        <v>65.0</v>
      </c>
      <c r="G40" s="94">
        <v>20.0</v>
      </c>
      <c r="H40" s="96">
        <f>IF(OR(E40="",F40="",G40=""),"",((F40-G40)*2*PI()*(VLOOKUP(E40,'Paramètres'!$C$3:$G$14,5)))/((1/'Paramètres'!$Q$3)*LN(VLOOKUP(E40,'Paramètres'!$C$3:$G$14,3)/VLOOKUP(E40,'Paramètres'!$C$3:$G$14,2))+1/('Paramètres'!$R$6*VLOOKUP(E40,'Paramètres'!$C$3:$G$14,3)/2)))</f>
        <v>190.649656</v>
      </c>
      <c r="I40" s="97">
        <f>IF(OR(E40="",F40="",G40=""),"",((F40-G40)*2*PI()*(VLOOKUP(E40,'Paramètres'!$C$3:$G$14,5)))/((1/'Paramètres'!$Q$3)*LN(VLOOKUP(E40,'Paramètres'!$C$3:$G$14,3)/VLOOKUP(E40,'Paramètres'!$C$3:$G$14,2))+((1/'Paramètres'!$Q$4)*LN((VLOOKUP(E40,'Paramètres'!$C$3:$G$14,3)+'Paramètres'!$R$4)/VLOOKUP(E40,'Paramètres'!$C$3:$G$14,3)))+1/('Paramètres'!$R$6*(VLOOKUP(E40,'Paramètres'!$C$3:$G$14,3)+'Paramètres'!$R$4)/2)))</f>
        <v>39.51159952</v>
      </c>
      <c r="J40" s="98">
        <f t="shared" si="1"/>
        <v>151.1380565</v>
      </c>
      <c r="K40" s="99">
        <f>IF(J40="","",J40/1000*VLOOKUP($D$5,'Paramètres'!$L$3:$N$6,2))</f>
        <v>943.1014727</v>
      </c>
      <c r="L40" s="99">
        <f t="shared" si="2"/>
        <v>1109.531144</v>
      </c>
      <c r="M40" s="100">
        <f t="shared" si="3"/>
        <v>53.92321362</v>
      </c>
      <c r="N40" s="1"/>
    </row>
    <row r="41" ht="15.75" customHeight="1">
      <c r="A41" s="1"/>
      <c r="B41" s="101" t="s">
        <v>64</v>
      </c>
      <c r="C41" s="94" t="s">
        <v>80</v>
      </c>
      <c r="D41" s="102">
        <v>178.69</v>
      </c>
      <c r="E41" s="103">
        <v>80.0</v>
      </c>
      <c r="F41" s="83">
        <v>65.0</v>
      </c>
      <c r="G41" s="94">
        <v>20.0</v>
      </c>
      <c r="H41" s="96">
        <f>IF(OR(E41="",F41="",G41=""),"",((F41-G41)*2*PI()*(VLOOKUP(E41,'Paramètres'!$C$3:$G$14,5)))/((1/'Paramètres'!$Q$3)*LN(VLOOKUP(E41,'Paramètres'!$C$3:$G$14,3)/VLOOKUP(E41,'Paramètres'!$C$3:$G$14,2))+1/('Paramètres'!$R$6*VLOOKUP(E41,'Paramètres'!$C$3:$G$14,3)/2)))</f>
        <v>190.649656</v>
      </c>
      <c r="I41" s="97">
        <f>IF(OR(E41="",F41="",G41=""),"",((F41-G41)*2*PI()*(VLOOKUP(E41,'Paramètres'!$C$3:$G$14,5)))/((1/'Paramètres'!$Q$3)*LN(VLOOKUP(E41,'Paramètres'!$C$3:$G$14,3)/VLOOKUP(E41,'Paramètres'!$C$3:$G$14,2))+((1/'Paramètres'!$Q$4)*LN((VLOOKUP(E41,'Paramètres'!$C$3:$G$14,3)+'Paramètres'!$R$4)/VLOOKUP(E41,'Paramètres'!$C$3:$G$14,3)))+1/('Paramètres'!$R$6*(VLOOKUP(E41,'Paramètres'!$C$3:$G$14,3)+'Paramètres'!$R$4)/2)))</f>
        <v>39.51159952</v>
      </c>
      <c r="J41" s="98">
        <f t="shared" si="1"/>
        <v>151.1380565</v>
      </c>
      <c r="K41" s="99">
        <f>IF(J41="","",J41/1000*VLOOKUP($D$5,'Paramètres'!$L$3:$N$6,2))</f>
        <v>943.1014727</v>
      </c>
      <c r="L41" s="99">
        <f t="shared" si="2"/>
        <v>1109.531144</v>
      </c>
      <c r="M41" s="100">
        <f t="shared" si="3"/>
        <v>53.92321362</v>
      </c>
      <c r="N41" s="1"/>
    </row>
    <row r="42" ht="15.75" customHeight="1">
      <c r="A42" s="1"/>
      <c r="B42" s="101" t="s">
        <v>64</v>
      </c>
      <c r="C42" s="94" t="s">
        <v>81</v>
      </c>
      <c r="D42" s="102">
        <v>182.3</v>
      </c>
      <c r="E42" s="103">
        <v>80.0</v>
      </c>
      <c r="F42" s="83">
        <v>65.0</v>
      </c>
      <c r="G42" s="94">
        <v>20.0</v>
      </c>
      <c r="H42" s="96">
        <f>IF(OR(E42="",F42="",G42=""),"",((F42-G42)*2*PI()*(VLOOKUP(E42,'Paramètres'!$C$3:$G$14,5)))/((1/'Paramètres'!$Q$3)*LN(VLOOKUP(E42,'Paramètres'!$C$3:$G$14,3)/VLOOKUP(E42,'Paramètres'!$C$3:$G$14,2))+1/('Paramètres'!$R$6*VLOOKUP(E42,'Paramètres'!$C$3:$G$14,3)/2)))</f>
        <v>190.649656</v>
      </c>
      <c r="I42" s="97">
        <f>IF(OR(E42="",F42="",G42=""),"",((F42-G42)*2*PI()*(VLOOKUP(E42,'Paramètres'!$C$3:$G$14,5)))/((1/'Paramètres'!$Q$3)*LN(VLOOKUP(E42,'Paramètres'!$C$3:$G$14,3)/VLOOKUP(E42,'Paramètres'!$C$3:$G$14,2))+((1/'Paramètres'!$Q$4)*LN((VLOOKUP(E42,'Paramètres'!$C$3:$G$14,3)+'Paramètres'!$R$4)/VLOOKUP(E42,'Paramètres'!$C$3:$G$14,3)))+1/('Paramètres'!$R$6*(VLOOKUP(E42,'Paramètres'!$C$3:$G$14,3)+'Paramètres'!$R$4)/2)))</f>
        <v>39.51159952</v>
      </c>
      <c r="J42" s="98">
        <f t="shared" si="1"/>
        <v>151.1380565</v>
      </c>
      <c r="K42" s="99">
        <f>IF(J42="","",J42/1000*VLOOKUP($D$5,'Paramètres'!$L$3:$N$6,2))</f>
        <v>943.1014727</v>
      </c>
      <c r="L42" s="99">
        <f t="shared" si="2"/>
        <v>1109.531144</v>
      </c>
      <c r="M42" s="100">
        <f t="shared" si="3"/>
        <v>53.92321362</v>
      </c>
      <c r="N42" s="1"/>
    </row>
    <row r="43" ht="15.75" customHeight="1">
      <c r="A43" s="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1"/>
    </row>
    <row r="44" ht="15.75" customHeight="1">
      <c r="A44" s="1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1"/>
    </row>
    <row r="45" ht="15.75" customHeight="1">
      <c r="A45" s="1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/>
    </row>
    <row r="46" ht="15.75" customHeight="1">
      <c r="A46" s="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1"/>
    </row>
    <row r="47" ht="15.75" customHeight="1">
      <c r="A47" s="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/>
    </row>
    <row r="48" ht="15.75" customHeight="1">
      <c r="A48" s="1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1"/>
    </row>
    <row r="49" ht="15.75" customHeight="1">
      <c r="A49" s="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/>
    </row>
    <row r="50" ht="15.75" customHeight="1">
      <c r="A50" s="1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1"/>
    </row>
    <row r="51" ht="15.75" customHeight="1">
      <c r="A51" s="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/>
    </row>
    <row r="52" ht="15.75" customHeight="1">
      <c r="A52" s="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1"/>
    </row>
    <row r="53" ht="15.75" customHeight="1">
      <c r="A53" s="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"/>
    </row>
    <row r="54" ht="15.75" customHeight="1">
      <c r="A54" s="1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1"/>
    </row>
    <row r="55" ht="15.75" customHeight="1">
      <c r="A55" s="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1"/>
    </row>
    <row r="56" ht="15.75" customHeight="1">
      <c r="A56" s="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1"/>
    </row>
    <row r="57" ht="15.75" customHeight="1">
      <c r="A57" s="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1"/>
    </row>
    <row r="58" ht="15.75" customHeight="1">
      <c r="A58" s="1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1"/>
    </row>
    <row r="59" ht="15.75" customHeight="1">
      <c r="A59" s="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1"/>
    </row>
    <row r="60" ht="15.75" customHeight="1">
      <c r="A60" s="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1"/>
    </row>
    <row r="61" ht="15.75" customHeight="1">
      <c r="A61" s="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1"/>
    </row>
    <row r="62" ht="15.75" customHeight="1">
      <c r="A62" s="1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1"/>
    </row>
    <row r="63" ht="15.75" customHeight="1">
      <c r="A63" s="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1"/>
    </row>
    <row r="64" ht="15.75" customHeight="1">
      <c r="A64" s="1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1"/>
    </row>
    <row r="65" ht="15.75" customHeight="1">
      <c r="A65" s="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1"/>
    </row>
    <row r="66" ht="15.75" customHeight="1">
      <c r="A66" s="1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1"/>
    </row>
    <row r="67" ht="15.75" customHeight="1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1"/>
    </row>
    <row r="68" ht="15.75" customHeight="1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1"/>
    </row>
    <row r="69" ht="15.75" customHeight="1">
      <c r="A69" s="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1"/>
    </row>
    <row r="70" ht="15.75" customHeight="1">
      <c r="A70" s="1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1"/>
    </row>
    <row r="71" ht="15.75" customHeight="1">
      <c r="A71" s="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1"/>
    </row>
    <row r="72" ht="15.75" customHeight="1">
      <c r="A72" s="1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1"/>
    </row>
    <row r="73" ht="15.75" customHeight="1">
      <c r="A73" s="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1"/>
    </row>
    <row r="74" ht="15.75" customHeight="1">
      <c r="A74" s="1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1"/>
    </row>
    <row r="75" ht="15.75" customHeight="1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1"/>
    </row>
    <row r="76" ht="15.75" customHeight="1">
      <c r="A76" s="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1"/>
    </row>
    <row r="77" ht="15.75" customHeight="1">
      <c r="A77" s="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1"/>
    </row>
    <row r="78" ht="15.75" customHeight="1">
      <c r="A78" s="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1"/>
    </row>
    <row r="79" ht="15.75" customHeight="1">
      <c r="A79" s="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1"/>
    </row>
    <row r="80" ht="15.75" customHeight="1">
      <c r="A80" s="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1"/>
    </row>
    <row r="81" ht="15.75" customHeight="1">
      <c r="A81" s="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1"/>
    </row>
    <row r="82" ht="15.75" customHeight="1">
      <c r="A82" s="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1"/>
    </row>
    <row r="83" ht="15.75" customHeight="1">
      <c r="A83" s="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1"/>
    </row>
    <row r="84" ht="15.75" customHeight="1">
      <c r="A84" s="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1"/>
    </row>
    <row r="85" ht="15.75" customHeight="1">
      <c r="A85" s="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1"/>
    </row>
    <row r="86" ht="15.75" customHeight="1">
      <c r="A86" s="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1"/>
    </row>
    <row r="87" ht="15.75" customHeight="1">
      <c r="A87" s="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1"/>
    </row>
    <row r="88" ht="15.75" customHeight="1">
      <c r="A88" s="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1"/>
    </row>
    <row r="89" ht="15.75" customHeight="1">
      <c r="A89" s="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1"/>
    </row>
    <row r="90" ht="15.75" customHeight="1">
      <c r="A90" s="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1"/>
    </row>
    <row r="91" ht="15.75" customHeight="1">
      <c r="A91" s="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1"/>
    </row>
    <row r="92" ht="15.75" customHeight="1">
      <c r="A92" s="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1"/>
    </row>
    <row r="93" ht="15.75" customHeight="1">
      <c r="A93" s="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1"/>
    </row>
    <row r="94" ht="15.75" customHeight="1">
      <c r="A94" s="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1"/>
    </row>
    <row r="95" ht="15.75" customHeight="1">
      <c r="A95" s="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1"/>
    </row>
    <row r="96" ht="15.75" customHeight="1">
      <c r="A96" s="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1"/>
    </row>
    <row r="97" ht="15.75" customHeight="1">
      <c r="A97" s="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1"/>
    </row>
    <row r="98" ht="15.75" customHeight="1">
      <c r="A98" s="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1"/>
    </row>
    <row r="99" ht="15.75" customHeight="1">
      <c r="A99" s="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1"/>
    </row>
    <row r="100" ht="15.75" customHeight="1">
      <c r="A100" s="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1"/>
    </row>
    <row r="101" ht="15.75" customHeight="1">
      <c r="A101" s="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1"/>
    </row>
    <row r="102" ht="15.75" customHeight="1">
      <c r="A102" s="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1"/>
    </row>
    <row r="103" ht="15.75" customHeight="1">
      <c r="A103" s="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1"/>
    </row>
    <row r="104" ht="15.75" customHeight="1">
      <c r="A104" s="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1"/>
    </row>
    <row r="105" ht="15.75" customHeight="1">
      <c r="A105" s="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1"/>
    </row>
    <row r="106" ht="15.75" customHeight="1">
      <c r="A106" s="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1"/>
    </row>
    <row r="107" ht="15.75" customHeight="1">
      <c r="A107" s="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1"/>
    </row>
    <row r="108" ht="15.75" customHeight="1">
      <c r="A108" s="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1"/>
    </row>
    <row r="109" ht="15.75" customHeight="1">
      <c r="A109" s="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1"/>
    </row>
    <row r="110" ht="15.75" customHeight="1">
      <c r="A110" s="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1"/>
    </row>
    <row r="111" ht="15.75" customHeight="1">
      <c r="A111" s="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1"/>
    </row>
    <row r="112" ht="15.75" customHeight="1">
      <c r="A112" s="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1"/>
    </row>
    <row r="113" ht="15.75" customHeight="1">
      <c r="A113" s="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1"/>
    </row>
    <row r="114" ht="15.75" customHeight="1">
      <c r="A114" s="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1"/>
    </row>
    <row r="115" ht="15.75" customHeight="1">
      <c r="A115" s="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1"/>
    </row>
    <row r="116" ht="15.75" customHeight="1">
      <c r="A116" s="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1"/>
    </row>
    <row r="117" ht="15.75" customHeight="1">
      <c r="A117" s="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1"/>
    </row>
    <row r="118" ht="15.75" customHeight="1">
      <c r="A118" s="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1"/>
    </row>
    <row r="119" ht="15.75" customHeight="1">
      <c r="A119" s="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1"/>
    </row>
    <row r="120" ht="15.75" customHeight="1">
      <c r="A120" s="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1"/>
    </row>
    <row r="121" ht="15.75" customHeight="1">
      <c r="A121" s="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1"/>
    </row>
    <row r="122" ht="15.75" customHeight="1">
      <c r="A122" s="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1"/>
    </row>
    <row r="123" ht="15.75" customHeight="1">
      <c r="A123" s="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1"/>
    </row>
    <row r="124" ht="15.75" customHeight="1">
      <c r="A124" s="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1"/>
    </row>
    <row r="125" ht="15.75" customHeight="1">
      <c r="A125" s="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1"/>
    </row>
    <row r="126" ht="15.75" customHeight="1">
      <c r="A126" s="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1"/>
    </row>
    <row r="127" ht="15.75" customHeight="1">
      <c r="A127" s="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1"/>
    </row>
    <row r="128" ht="15.75" customHeight="1">
      <c r="A128" s="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1"/>
    </row>
    <row r="129" ht="15.75" customHeight="1">
      <c r="A129" s="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1"/>
    </row>
    <row r="130" ht="15.75" customHeight="1">
      <c r="A130" s="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1"/>
    </row>
    <row r="131" ht="15.75" customHeight="1">
      <c r="A131" s="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1"/>
    </row>
    <row r="132" ht="15.75" customHeight="1">
      <c r="A132" s="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1"/>
    </row>
    <row r="133" ht="15.75" customHeight="1">
      <c r="A133" s="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1"/>
    </row>
    <row r="134" ht="15.75" customHeight="1">
      <c r="A134" s="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1"/>
    </row>
    <row r="135" ht="15.75" customHeight="1">
      <c r="A135" s="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1"/>
    </row>
    <row r="136" ht="15.75" customHeight="1">
      <c r="A136" s="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1"/>
    </row>
    <row r="137" ht="15.75" customHeight="1">
      <c r="A137" s="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1"/>
    </row>
    <row r="138" ht="15.75" customHeight="1">
      <c r="A138" s="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1"/>
    </row>
    <row r="139" ht="15.75" customHeight="1">
      <c r="A139" s="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1"/>
    </row>
    <row r="140" ht="15.75" customHeight="1">
      <c r="A140" s="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1"/>
    </row>
    <row r="141" ht="15.75" customHeight="1">
      <c r="A141" s="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1"/>
    </row>
    <row r="142" ht="15.75" customHeight="1">
      <c r="A142" s="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1"/>
    </row>
    <row r="143" ht="15.75" customHeight="1">
      <c r="A143" s="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1"/>
    </row>
    <row r="144" ht="15.75" customHeight="1">
      <c r="A144" s="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1"/>
    </row>
    <row r="145" ht="15.75" customHeight="1">
      <c r="A145" s="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1"/>
    </row>
    <row r="146" ht="15.75" customHeight="1">
      <c r="A146" s="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1"/>
    </row>
    <row r="147" ht="15.75" customHeight="1">
      <c r="A147" s="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1"/>
    </row>
    <row r="148" ht="15.75" customHeight="1">
      <c r="A148" s="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1"/>
    </row>
    <row r="149" ht="15.75" customHeight="1">
      <c r="A149" s="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1"/>
    </row>
    <row r="150" ht="15.75" customHeight="1">
      <c r="A150" s="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1"/>
    </row>
    <row r="151" ht="15.75" customHeight="1">
      <c r="A151" s="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1"/>
    </row>
    <row r="152" ht="15.75" customHeight="1">
      <c r="A152" s="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1"/>
    </row>
    <row r="153" ht="15.75" customHeight="1">
      <c r="A153" s="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1"/>
    </row>
    <row r="154" ht="15.75" customHeight="1">
      <c r="A154" s="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1"/>
    </row>
    <row r="155" ht="15.75" customHeight="1">
      <c r="A155" s="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1"/>
    </row>
    <row r="156" ht="15.75" customHeight="1">
      <c r="A156" s="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1"/>
    </row>
    <row r="157" ht="15.75" customHeight="1">
      <c r="A157" s="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1"/>
    </row>
    <row r="158" ht="15.75" customHeight="1">
      <c r="A158" s="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1"/>
    </row>
    <row r="159" ht="15.75" customHeight="1">
      <c r="A159" s="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1"/>
    </row>
    <row r="160" ht="15.75" customHeight="1">
      <c r="A160" s="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1"/>
    </row>
    <row r="161" ht="15.75" customHeight="1">
      <c r="A161" s="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1"/>
    </row>
    <row r="162" ht="15.75" customHeight="1">
      <c r="A162" s="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1"/>
    </row>
    <row r="163" ht="15.75" customHeight="1">
      <c r="A163" s="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1"/>
    </row>
    <row r="164" ht="15.75" customHeight="1">
      <c r="A164" s="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1"/>
    </row>
    <row r="165" ht="15.75" customHeight="1">
      <c r="A165" s="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1"/>
    </row>
    <row r="166" ht="15.75" customHeight="1">
      <c r="A166" s="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1"/>
    </row>
    <row r="167" ht="15.75" customHeight="1">
      <c r="A167" s="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1"/>
    </row>
    <row r="168" ht="15.75" customHeight="1">
      <c r="A168" s="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1"/>
    </row>
    <row r="169" ht="15.75" customHeight="1">
      <c r="A169" s="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1"/>
    </row>
    <row r="170" ht="15.75" customHeight="1">
      <c r="A170" s="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1"/>
    </row>
    <row r="171" ht="15.75" customHeight="1">
      <c r="A171" s="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1"/>
    </row>
    <row r="172" ht="15.75" customHeight="1">
      <c r="A172" s="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1"/>
    </row>
    <row r="173" ht="15.75" customHeight="1">
      <c r="A173" s="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1"/>
    </row>
    <row r="174" ht="15.75" customHeight="1">
      <c r="A174" s="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1"/>
    </row>
    <row r="175" ht="15.75" customHeight="1">
      <c r="A175" s="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1"/>
    </row>
    <row r="176" ht="15.75" customHeight="1">
      <c r="A176" s="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1"/>
    </row>
    <row r="177" ht="15.75" customHeight="1">
      <c r="A177" s="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1"/>
    </row>
    <row r="178" ht="15.75" customHeight="1">
      <c r="A178" s="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1"/>
    </row>
    <row r="179" ht="15.75" customHeight="1">
      <c r="A179" s="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1"/>
    </row>
    <row r="180" ht="15.75" customHeight="1">
      <c r="A180" s="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1"/>
    </row>
    <row r="181" ht="15.75" customHeight="1">
      <c r="A181" s="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1"/>
    </row>
    <row r="182" ht="15.75" customHeight="1">
      <c r="A182" s="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1"/>
    </row>
    <row r="183" ht="15.75" customHeight="1">
      <c r="A183" s="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1"/>
    </row>
    <row r="184" ht="15.75" customHeight="1">
      <c r="A184" s="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1"/>
    </row>
    <row r="185" ht="15.75" customHeight="1">
      <c r="A185" s="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1"/>
    </row>
    <row r="186" ht="15.75" customHeight="1">
      <c r="A186" s="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1"/>
    </row>
    <row r="187" ht="15.75" customHeight="1">
      <c r="A187" s="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1"/>
    </row>
    <row r="188" ht="15.75" customHeight="1">
      <c r="A188" s="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1"/>
    </row>
    <row r="189" ht="15.75" customHeight="1">
      <c r="A189" s="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1"/>
    </row>
    <row r="190" ht="15.75" customHeight="1">
      <c r="A190" s="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1"/>
    </row>
    <row r="191" ht="15.75" customHeight="1">
      <c r="A191" s="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1"/>
    </row>
    <row r="192" ht="15.75" customHeight="1">
      <c r="A192" s="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1"/>
    </row>
    <row r="193" ht="15.75" customHeight="1">
      <c r="A193" s="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1"/>
    </row>
    <row r="194" ht="15.75" customHeight="1">
      <c r="A194" s="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1"/>
    </row>
    <row r="195" ht="15.75" customHeight="1">
      <c r="A195" s="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1"/>
    </row>
    <row r="196" ht="15.75" customHeight="1">
      <c r="A196" s="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1"/>
    </row>
    <row r="197" ht="15.75" customHeight="1">
      <c r="A197" s="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1"/>
    </row>
    <row r="198" ht="15.75" customHeight="1">
      <c r="A198" s="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1"/>
    </row>
    <row r="199" ht="15.75" customHeight="1">
      <c r="A199" s="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1"/>
    </row>
    <row r="200" ht="15.75" customHeight="1">
      <c r="A200" s="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1"/>
    </row>
    <row r="201" ht="15.75" customHeight="1">
      <c r="A201" s="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1"/>
    </row>
    <row r="202" ht="15.75" customHeight="1">
      <c r="A202" s="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1"/>
    </row>
    <row r="203" ht="15.75" customHeight="1">
      <c r="A203" s="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1"/>
    </row>
    <row r="204" ht="15.75" customHeight="1">
      <c r="A204" s="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1"/>
    </row>
    <row r="205" ht="15.75" customHeight="1">
      <c r="A205" s="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1"/>
    </row>
    <row r="206" ht="15.75" customHeight="1">
      <c r="A206" s="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1"/>
    </row>
    <row r="207" ht="15.75" customHeight="1">
      <c r="A207" s="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1"/>
    </row>
    <row r="208" ht="15.75" customHeight="1">
      <c r="A208" s="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1"/>
    </row>
    <row r="209" ht="15.75" customHeight="1">
      <c r="A209" s="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1"/>
    </row>
    <row r="210" ht="15.75" customHeight="1">
      <c r="A210" s="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1"/>
    </row>
    <row r="211" ht="15.75" customHeight="1">
      <c r="A211" s="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1"/>
    </row>
    <row r="212" ht="15.75" customHeight="1">
      <c r="A212" s="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1"/>
    </row>
    <row r="213" ht="15.75" customHeight="1">
      <c r="A213" s="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1"/>
    </row>
    <row r="214" ht="15.75" customHeight="1">
      <c r="A214" s="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1"/>
    </row>
    <row r="215" ht="15.75" customHeight="1">
      <c r="A215" s="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1"/>
    </row>
    <row r="216" ht="15.75" customHeight="1">
      <c r="A216" s="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1"/>
    </row>
    <row r="217" ht="15.75" customHeight="1">
      <c r="A217" s="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1"/>
    </row>
    <row r="218" ht="15.75" customHeight="1">
      <c r="A218" s="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1"/>
    </row>
    <row r="219" ht="15.75" customHeight="1">
      <c r="A219" s="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1"/>
    </row>
    <row r="220" ht="15.75" customHeight="1">
      <c r="A220" s="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1"/>
    </row>
    <row r="221" ht="15.75" customHeight="1">
      <c r="A221" s="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1"/>
    </row>
    <row r="222" ht="15.75" customHeight="1">
      <c r="A222" s="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1"/>
    </row>
    <row r="223" ht="15.75" customHeight="1">
      <c r="A223" s="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1"/>
    </row>
    <row r="224" ht="15.75" customHeight="1">
      <c r="A224" s="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1"/>
    </row>
    <row r="225" ht="15.75" customHeight="1">
      <c r="A225" s="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1"/>
    </row>
    <row r="226" ht="15.75" customHeight="1">
      <c r="A226" s="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1"/>
    </row>
    <row r="227" ht="15.75" customHeight="1">
      <c r="A227" s="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1"/>
    </row>
    <row r="228" ht="15.75" customHeight="1">
      <c r="A228" s="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1"/>
    </row>
    <row r="229" ht="15.75" customHeight="1">
      <c r="A229" s="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1"/>
    </row>
    <row r="230" ht="15.75" customHeight="1">
      <c r="A230" s="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1"/>
    </row>
    <row r="231" ht="15.75" customHeight="1">
      <c r="A231" s="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1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</sheetData>
  <conditionalFormatting sqref="L12">
    <cfRule type="containsText" dxfId="0" priority="1" operator="containsText" text="Immédiat">
      <formula>NOT(ISERROR(SEARCH(("Immédiat"),(L12))))</formula>
    </cfRule>
  </conditionalFormatting>
  <conditionalFormatting sqref="L12">
    <cfRule type="cellIs" dxfId="0" priority="2" operator="between">
      <formula>0</formula>
      <formula>3</formula>
    </cfRule>
  </conditionalFormatting>
  <dataValidations>
    <dataValidation type="list" allowBlank="1" showErrorMessage="1" sqref="D5">
      <formula1>'Paramètres'!$L$3:$L$6</formula1>
    </dataValidation>
    <dataValidation type="list" allowBlank="1" showErrorMessage="1" sqref="E18:E42">
      <formula1>'Paramètres'!$C$3:$C$14</formula1>
    </dataValidation>
  </dataValidation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3.14"/>
    <col customWidth="1" min="3" max="3" width="10.86"/>
    <col customWidth="1" min="4" max="5" width="14.86"/>
    <col customWidth="1" min="6" max="6" width="10.71"/>
    <col customWidth="1" min="7" max="7" width="15.57"/>
    <col customWidth="1" min="8" max="8" width="3.0"/>
    <col customWidth="1" min="9" max="10" width="17.14"/>
    <col customWidth="1" min="11" max="11" width="3.0"/>
    <col customWidth="1" min="12" max="12" width="24.14"/>
    <col customWidth="1" min="13" max="13" width="21.14"/>
    <col customWidth="1" min="14" max="14" width="23.57"/>
    <col customWidth="1" min="15" max="15" width="3.0"/>
    <col customWidth="1" min="16" max="17" width="10.71"/>
    <col customWidth="1" min="18" max="18" width="13.43"/>
    <col customWidth="1" min="19" max="19" width="10.71"/>
  </cols>
  <sheetData>
    <row r="1">
      <c r="B1" s="2" t="s">
        <v>0</v>
      </c>
      <c r="C1" s="1"/>
      <c r="D1" s="1"/>
      <c r="E1" s="1"/>
      <c r="G1" s="1"/>
      <c r="H1" s="1"/>
      <c r="I1" s="2" t="s">
        <v>2</v>
      </c>
      <c r="J1" s="1"/>
      <c r="K1" s="1"/>
      <c r="L1" s="2" t="s">
        <v>3</v>
      </c>
      <c r="M1" s="1"/>
      <c r="N1" s="4"/>
      <c r="O1" s="1"/>
      <c r="P1" s="2" t="s">
        <v>4</v>
      </c>
      <c r="R1" s="1"/>
    </row>
    <row r="2" ht="32.25" customHeight="1">
      <c r="B2" s="5" t="s">
        <v>5</v>
      </c>
      <c r="C2" s="7" t="s">
        <v>7</v>
      </c>
      <c r="D2" s="7" t="s">
        <v>8</v>
      </c>
      <c r="E2" s="7" t="s">
        <v>9</v>
      </c>
      <c r="F2" s="9" t="s">
        <v>10</v>
      </c>
      <c r="G2" s="11" t="s">
        <v>11</v>
      </c>
      <c r="H2" s="1"/>
      <c r="I2" s="13" t="s">
        <v>13</v>
      </c>
      <c r="J2" s="15" t="s">
        <v>14</v>
      </c>
      <c r="K2" s="1"/>
      <c r="L2" s="17" t="s">
        <v>15</v>
      </c>
      <c r="M2" s="19" t="s">
        <v>16</v>
      </c>
      <c r="N2" s="20" t="s">
        <v>17</v>
      </c>
      <c r="O2" s="1"/>
      <c r="P2" s="22" t="s">
        <v>19</v>
      </c>
      <c r="Q2" s="9" t="s">
        <v>20</v>
      </c>
      <c r="R2" s="23" t="s">
        <v>10</v>
      </c>
    </row>
    <row r="3">
      <c r="B3" s="25" t="s">
        <v>22</v>
      </c>
      <c r="C3" s="26">
        <v>20.0</v>
      </c>
      <c r="D3" s="26">
        <v>0.02</v>
      </c>
      <c r="E3" s="26">
        <v>0.027</v>
      </c>
      <c r="F3" s="28">
        <f t="shared" ref="F3:F14" si="1">E3-D3</f>
        <v>0.007</v>
      </c>
      <c r="G3" s="29">
        <v>1.25</v>
      </c>
      <c r="H3" s="1"/>
      <c r="I3" s="30">
        <v>5.0</v>
      </c>
      <c r="J3" s="29">
        <v>158.9</v>
      </c>
      <c r="K3" s="1"/>
      <c r="L3" s="31" t="s">
        <v>27</v>
      </c>
      <c r="M3" s="33">
        <f>8*5*52</f>
        <v>2080</v>
      </c>
      <c r="N3" s="29">
        <v>2.7</v>
      </c>
      <c r="O3" s="1"/>
      <c r="P3" s="31" t="s">
        <v>31</v>
      </c>
      <c r="Q3" s="35">
        <v>50.0</v>
      </c>
      <c r="R3" s="37" t="s">
        <v>33</v>
      </c>
    </row>
    <row r="4">
      <c r="B4" s="38"/>
      <c r="C4" s="39">
        <v>25.0</v>
      </c>
      <c r="D4" s="39">
        <v>0.026</v>
      </c>
      <c r="E4" s="39">
        <v>0.034</v>
      </c>
      <c r="F4" s="41">
        <f t="shared" si="1"/>
        <v>0.008</v>
      </c>
      <c r="G4" s="42">
        <v>1.37</v>
      </c>
      <c r="H4" s="1"/>
      <c r="I4" s="43">
        <v>6.0</v>
      </c>
      <c r="J4" s="42">
        <v>165.0</v>
      </c>
      <c r="K4" s="1"/>
      <c r="L4" s="44" t="s">
        <v>38</v>
      </c>
      <c r="M4" s="45">
        <f>2*8*5*52</f>
        <v>4160</v>
      </c>
      <c r="N4" s="42">
        <v>6.0</v>
      </c>
      <c r="O4" s="1"/>
      <c r="P4" s="47" t="s">
        <v>42</v>
      </c>
      <c r="Q4" s="49">
        <v>0.04</v>
      </c>
      <c r="R4" s="51">
        <v>0.04</v>
      </c>
    </row>
    <row r="5">
      <c r="B5" s="38"/>
      <c r="C5" s="39">
        <v>32.0</v>
      </c>
      <c r="D5" s="39">
        <v>0.033</v>
      </c>
      <c r="E5" s="39">
        <v>0.042</v>
      </c>
      <c r="F5" s="41">
        <f t="shared" si="1"/>
        <v>0.009</v>
      </c>
      <c r="G5" s="42">
        <v>1.37</v>
      </c>
      <c r="H5" s="1"/>
      <c r="I5" s="54">
        <v>7.0</v>
      </c>
      <c r="J5" s="42">
        <v>170.5</v>
      </c>
      <c r="K5" s="1"/>
      <c r="L5" s="44" t="s">
        <v>21</v>
      </c>
      <c r="M5" s="45">
        <f>3*8*5*52</f>
        <v>6240</v>
      </c>
      <c r="N5" s="42">
        <v>8.2</v>
      </c>
      <c r="O5" s="1"/>
      <c r="R5" s="1"/>
    </row>
    <row r="6">
      <c r="B6" s="38"/>
      <c r="C6" s="39">
        <v>40.0</v>
      </c>
      <c r="D6" s="39">
        <v>0.04</v>
      </c>
      <c r="E6" s="39">
        <v>0.049</v>
      </c>
      <c r="F6" s="41">
        <f t="shared" si="1"/>
        <v>0.009</v>
      </c>
      <c r="G6" s="42">
        <v>1.37</v>
      </c>
      <c r="H6" s="1"/>
      <c r="I6" s="54">
        <v>8.0</v>
      </c>
      <c r="J6" s="42">
        <v>175.4</v>
      </c>
      <c r="K6" s="1"/>
      <c r="L6" s="47" t="s">
        <v>44</v>
      </c>
      <c r="M6" s="57">
        <f>8760</f>
        <v>8760</v>
      </c>
      <c r="N6" s="59">
        <v>11.5</v>
      </c>
      <c r="O6" s="1"/>
      <c r="Q6" s="21" t="s">
        <v>46</v>
      </c>
      <c r="R6" s="4">
        <v>10.0</v>
      </c>
      <c r="S6" s="1" t="s">
        <v>47</v>
      </c>
    </row>
    <row r="7">
      <c r="B7" s="38"/>
      <c r="C7" s="39">
        <v>50.0</v>
      </c>
      <c r="D7" s="39">
        <v>0.05</v>
      </c>
      <c r="E7" s="39">
        <v>0.06</v>
      </c>
      <c r="F7" s="41">
        <f t="shared" si="1"/>
        <v>0.01</v>
      </c>
      <c r="G7" s="42">
        <v>1.37</v>
      </c>
      <c r="H7" s="1"/>
      <c r="I7" s="54">
        <v>9.0</v>
      </c>
      <c r="J7" s="42">
        <v>179.9</v>
      </c>
      <c r="K7" s="1"/>
      <c r="L7" s="1"/>
      <c r="M7" s="1"/>
      <c r="N7" s="4"/>
      <c r="O7" s="1"/>
      <c r="R7" s="1"/>
    </row>
    <row r="8">
      <c r="B8" s="38"/>
      <c r="C8" s="39">
        <v>65.0</v>
      </c>
      <c r="D8" s="39">
        <v>0.066</v>
      </c>
      <c r="E8" s="39">
        <v>0.076</v>
      </c>
      <c r="F8" s="41">
        <f t="shared" si="1"/>
        <v>0.01</v>
      </c>
      <c r="G8" s="42">
        <v>1.5</v>
      </c>
      <c r="H8" s="1"/>
      <c r="I8" s="54">
        <v>10.0</v>
      </c>
      <c r="J8" s="42">
        <v>184.1</v>
      </c>
      <c r="K8" s="1"/>
      <c r="L8" s="1"/>
      <c r="M8" s="1"/>
      <c r="N8" s="4"/>
      <c r="O8" s="1"/>
      <c r="R8" s="1"/>
    </row>
    <row r="9">
      <c r="B9" s="38"/>
      <c r="C9" s="39">
        <v>80.0</v>
      </c>
      <c r="D9" s="39">
        <v>0.08</v>
      </c>
      <c r="E9" s="39">
        <v>0.09</v>
      </c>
      <c r="F9" s="41">
        <f t="shared" si="1"/>
        <v>0.01</v>
      </c>
      <c r="G9" s="42">
        <v>1.5</v>
      </c>
      <c r="H9" s="1"/>
      <c r="I9" s="54">
        <v>11.0</v>
      </c>
      <c r="J9" s="42">
        <v>188.0</v>
      </c>
      <c r="K9" s="1"/>
      <c r="L9" s="1"/>
      <c r="M9" s="1"/>
      <c r="N9" s="4"/>
      <c r="O9" s="1"/>
      <c r="R9" s="1"/>
    </row>
    <row r="10">
      <c r="B10" s="38"/>
      <c r="C10" s="39">
        <v>100.0</v>
      </c>
      <c r="D10" s="39">
        <v>0.102</v>
      </c>
      <c r="E10" s="39">
        <v>0.114</v>
      </c>
      <c r="F10" s="41">
        <f t="shared" si="1"/>
        <v>0.012</v>
      </c>
      <c r="G10" s="42">
        <v>1.55</v>
      </c>
      <c r="H10" s="1"/>
      <c r="I10" s="68">
        <v>12.0</v>
      </c>
      <c r="J10" s="59">
        <v>191.7</v>
      </c>
      <c r="K10" s="1"/>
      <c r="L10" s="1"/>
      <c r="M10" s="1"/>
      <c r="N10" s="4"/>
      <c r="O10" s="1"/>
      <c r="R10" s="1"/>
    </row>
    <row r="11">
      <c r="B11" s="38"/>
      <c r="C11" s="39">
        <v>125.0</v>
      </c>
      <c r="D11" s="39">
        <v>0.125</v>
      </c>
      <c r="E11" s="39">
        <v>0.139</v>
      </c>
      <c r="F11" s="41">
        <f t="shared" si="1"/>
        <v>0.014</v>
      </c>
      <c r="G11" s="42">
        <v>1.66</v>
      </c>
      <c r="H11" s="1"/>
      <c r="I11" s="1"/>
      <c r="J11" s="1"/>
      <c r="K11" s="1"/>
      <c r="L11" s="1"/>
      <c r="M11" s="1"/>
      <c r="N11" s="4"/>
      <c r="O11" s="1"/>
      <c r="R11" s="1"/>
    </row>
    <row r="12">
      <c r="B12" s="38"/>
      <c r="C12" s="39">
        <v>150.0</v>
      </c>
      <c r="D12" s="39">
        <v>0.15</v>
      </c>
      <c r="E12" s="39">
        <v>0.168</v>
      </c>
      <c r="F12" s="41">
        <f t="shared" si="1"/>
        <v>0.018</v>
      </c>
      <c r="G12" s="42">
        <v>1.76</v>
      </c>
      <c r="H12" s="1"/>
      <c r="I12" s="1"/>
      <c r="J12" s="1"/>
      <c r="K12" s="1"/>
      <c r="L12" s="1"/>
      <c r="M12" s="1"/>
      <c r="N12" s="4"/>
      <c r="O12" s="1"/>
      <c r="R12" s="1"/>
    </row>
    <row r="13">
      <c r="B13" s="38"/>
      <c r="C13" s="39">
        <v>200.0</v>
      </c>
      <c r="D13" s="39">
        <v>0.2</v>
      </c>
      <c r="E13" s="39">
        <v>0.219</v>
      </c>
      <c r="F13" s="41">
        <f t="shared" si="1"/>
        <v>0.019</v>
      </c>
      <c r="G13" s="42">
        <v>2.14</v>
      </c>
      <c r="H13" s="1"/>
      <c r="I13" s="1"/>
      <c r="J13" s="1"/>
      <c r="K13" s="1"/>
      <c r="L13" s="1"/>
      <c r="M13" s="1"/>
      <c r="N13" s="4"/>
      <c r="O13" s="1"/>
      <c r="R13" s="1"/>
    </row>
    <row r="14">
      <c r="B14" s="80"/>
      <c r="C14" s="82">
        <v>250.0</v>
      </c>
      <c r="D14" s="82">
        <v>0.25</v>
      </c>
      <c r="E14" s="82">
        <v>0.272</v>
      </c>
      <c r="F14" s="84">
        <f t="shared" si="1"/>
        <v>0.022</v>
      </c>
      <c r="G14" s="59">
        <v>2.42</v>
      </c>
      <c r="H14" s="1"/>
      <c r="I14" s="1"/>
      <c r="J14" s="1"/>
      <c r="K14" s="1"/>
      <c r="L14" s="1"/>
      <c r="M14" s="1"/>
      <c r="N14" s="4"/>
      <c r="O14" s="1"/>
      <c r="R14" s="1"/>
    </row>
    <row r="15">
      <c r="B15" s="1"/>
      <c r="C15" s="1"/>
      <c r="D15" s="1"/>
      <c r="E15" s="1"/>
      <c r="G15" s="1"/>
      <c r="H15" s="1"/>
      <c r="I15" s="1"/>
      <c r="J15" s="1"/>
      <c r="K15" s="1"/>
      <c r="L15" s="1"/>
      <c r="M15" s="1"/>
      <c r="N15" s="4"/>
      <c r="O15" s="1"/>
      <c r="R15" s="1"/>
    </row>
    <row r="16">
      <c r="B16" s="1"/>
      <c r="C16" s="1"/>
      <c r="D16" s="1"/>
      <c r="E16" s="1"/>
      <c r="G16" s="1"/>
      <c r="H16" s="1"/>
      <c r="I16" s="1"/>
      <c r="J16" s="1"/>
      <c r="K16" s="1"/>
      <c r="L16" s="1"/>
      <c r="M16" s="1"/>
      <c r="N16" s="4"/>
      <c r="O16" s="1"/>
      <c r="R16" s="1"/>
    </row>
    <row r="17">
      <c r="B17" s="1"/>
      <c r="C17" s="1"/>
      <c r="D17" s="1"/>
      <c r="E17" s="1"/>
      <c r="G17" s="1"/>
      <c r="H17" s="1"/>
      <c r="I17" s="1"/>
      <c r="J17" s="1"/>
      <c r="K17" s="1"/>
      <c r="L17" s="1"/>
      <c r="M17" s="1"/>
      <c r="N17" s="4"/>
      <c r="O17" s="1"/>
      <c r="R17" s="1"/>
    </row>
    <row r="18">
      <c r="B18" s="1"/>
      <c r="C18" s="1"/>
      <c r="D18" s="1"/>
      <c r="E18" s="1"/>
      <c r="F18" s="85"/>
      <c r="G18" s="1"/>
      <c r="H18" s="1"/>
      <c r="I18" s="86"/>
      <c r="J18" s="1"/>
      <c r="K18" s="1"/>
      <c r="L18" s="1"/>
      <c r="M18" s="1"/>
      <c r="N18" s="4"/>
      <c r="O18" s="1"/>
      <c r="R18" s="1"/>
    </row>
    <row r="19">
      <c r="B19" s="1"/>
      <c r="C19" s="1"/>
      <c r="D19" s="1"/>
      <c r="E19" s="1"/>
      <c r="F19" s="85"/>
      <c r="G19" s="1"/>
      <c r="H19" s="1"/>
      <c r="I19" s="86"/>
      <c r="J19" s="1"/>
      <c r="K19" s="1"/>
      <c r="L19" s="1"/>
      <c r="M19" s="1"/>
      <c r="N19" s="4"/>
      <c r="O19" s="1"/>
      <c r="R19" s="1"/>
    </row>
    <row r="20">
      <c r="B20" s="1"/>
      <c r="C20" s="1"/>
      <c r="D20" s="1"/>
      <c r="E20" s="1"/>
      <c r="F20" s="85"/>
      <c r="G20" s="1"/>
      <c r="H20" s="1"/>
      <c r="I20" s="1"/>
      <c r="J20" s="1"/>
      <c r="K20" s="1"/>
      <c r="L20" s="1"/>
      <c r="M20" s="1"/>
      <c r="N20" s="4"/>
      <c r="O20" s="1"/>
      <c r="R20" s="1"/>
    </row>
    <row r="21" ht="15.75" customHeight="1">
      <c r="B21" s="1"/>
      <c r="C21" s="88"/>
      <c r="D21" s="1"/>
      <c r="E21" s="1"/>
      <c r="G21" s="1"/>
      <c r="H21" s="1"/>
      <c r="I21" s="1"/>
      <c r="J21" s="1"/>
      <c r="K21" s="1"/>
      <c r="L21" s="1"/>
      <c r="M21" s="1"/>
      <c r="N21" s="4"/>
      <c r="O21" s="1"/>
      <c r="R21" s="1"/>
    </row>
    <row r="22" ht="15.75" customHeight="1">
      <c r="B22" s="1"/>
      <c r="C22" s="88"/>
      <c r="D22" s="1"/>
      <c r="E22" s="1"/>
      <c r="G22" s="1"/>
      <c r="H22" s="1"/>
      <c r="I22" s="1"/>
      <c r="J22" s="1"/>
      <c r="K22" s="1"/>
      <c r="L22" s="1"/>
      <c r="M22" s="1"/>
      <c r="N22" s="4"/>
      <c r="O22" s="1"/>
      <c r="R22" s="1"/>
    </row>
    <row r="23" ht="15.75" customHeight="1">
      <c r="B23" s="1"/>
      <c r="C23" s="88"/>
      <c r="D23" s="1"/>
      <c r="E23" s="1"/>
      <c r="G23" s="1"/>
      <c r="H23" s="1"/>
      <c r="I23" s="1"/>
      <c r="J23" s="1"/>
      <c r="K23" s="1"/>
      <c r="L23" s="1"/>
      <c r="M23" s="1"/>
      <c r="N23" s="4"/>
      <c r="O23" s="1"/>
      <c r="R23" s="1"/>
    </row>
    <row r="24" ht="15.75" customHeight="1">
      <c r="B24" s="1"/>
      <c r="C24" s="1"/>
      <c r="D24" s="1"/>
      <c r="E24" s="1"/>
      <c r="G24" s="1"/>
      <c r="H24" s="1"/>
      <c r="I24" s="1"/>
      <c r="J24" s="1"/>
      <c r="K24" s="1"/>
      <c r="L24" s="1"/>
      <c r="M24" s="1"/>
      <c r="N24" s="4"/>
      <c r="O24" s="1"/>
      <c r="R24" s="1"/>
    </row>
    <row r="25" ht="15.75" customHeight="1">
      <c r="B25" s="1"/>
      <c r="C25" s="1"/>
      <c r="D25" s="1"/>
      <c r="E25" s="1"/>
      <c r="G25" s="1"/>
      <c r="H25" s="1"/>
      <c r="I25" s="1"/>
      <c r="J25" s="1"/>
      <c r="K25" s="1"/>
      <c r="L25" s="1"/>
      <c r="M25" s="1"/>
      <c r="N25" s="4"/>
      <c r="O25" s="1"/>
      <c r="R25" s="1"/>
    </row>
    <row r="26" ht="15.75" customHeight="1">
      <c r="B26" s="1"/>
      <c r="C26" s="1"/>
      <c r="D26" s="1"/>
      <c r="E26" s="1"/>
      <c r="G26" s="1"/>
      <c r="H26" s="1"/>
      <c r="I26" s="1"/>
      <c r="J26" s="1"/>
      <c r="K26" s="1"/>
      <c r="L26" s="1"/>
      <c r="M26" s="1"/>
      <c r="N26" s="4"/>
      <c r="O26" s="1"/>
      <c r="R26" s="1"/>
    </row>
    <row r="27" ht="15.75" customHeight="1">
      <c r="B27" s="1"/>
      <c r="C27" s="1"/>
      <c r="D27" s="1"/>
      <c r="E27" s="1"/>
      <c r="G27" s="1"/>
      <c r="H27" s="1"/>
      <c r="I27" s="1"/>
      <c r="J27" s="1"/>
      <c r="K27" s="1"/>
      <c r="L27" s="1"/>
      <c r="M27" s="1"/>
      <c r="N27" s="4"/>
      <c r="O27" s="1"/>
      <c r="R27" s="1"/>
    </row>
    <row r="28" ht="15.75" customHeight="1">
      <c r="B28" s="1"/>
      <c r="C28" s="1"/>
      <c r="D28" s="1"/>
      <c r="E28" s="1"/>
      <c r="G28" s="1"/>
      <c r="H28" s="1"/>
      <c r="I28" s="1"/>
      <c r="J28" s="1"/>
      <c r="K28" s="1"/>
      <c r="L28" s="1"/>
      <c r="M28" s="1"/>
      <c r="N28" s="4"/>
      <c r="O28" s="1"/>
      <c r="R28" s="1"/>
    </row>
    <row r="29" ht="15.75" customHeight="1">
      <c r="B29" s="1"/>
      <c r="C29" s="1"/>
      <c r="D29" s="1"/>
      <c r="E29" s="1"/>
      <c r="G29" s="1"/>
      <c r="H29" s="1"/>
      <c r="I29" s="1"/>
      <c r="J29" s="1"/>
      <c r="K29" s="1"/>
      <c r="L29" s="1"/>
      <c r="M29" s="1"/>
      <c r="N29" s="4"/>
      <c r="O29" s="1"/>
      <c r="R29" s="1"/>
    </row>
    <row r="30" ht="15.75" customHeight="1">
      <c r="B30" s="1"/>
      <c r="C30" s="1"/>
      <c r="D30" s="1"/>
      <c r="E30" s="1"/>
      <c r="G30" s="1"/>
      <c r="H30" s="1"/>
      <c r="I30" s="1"/>
      <c r="J30" s="1"/>
      <c r="K30" s="1"/>
      <c r="L30" s="1"/>
      <c r="M30" s="1"/>
      <c r="N30" s="4"/>
      <c r="O30" s="1"/>
      <c r="R30" s="1"/>
    </row>
    <row r="31" ht="15.75" customHeight="1">
      <c r="B31" s="1"/>
      <c r="C31" s="1"/>
      <c r="D31" s="1"/>
      <c r="E31" s="1"/>
      <c r="G31" s="1"/>
      <c r="H31" s="1"/>
      <c r="I31" s="1"/>
      <c r="J31" s="1"/>
      <c r="K31" s="1"/>
      <c r="L31" s="1"/>
      <c r="M31" s="1"/>
      <c r="N31" s="4"/>
      <c r="O31" s="1"/>
      <c r="R31" s="1"/>
    </row>
    <row r="32" ht="15.75" customHeight="1">
      <c r="B32" s="1"/>
      <c r="C32" s="1"/>
      <c r="D32" s="1"/>
      <c r="E32" s="1"/>
      <c r="G32" s="1"/>
      <c r="H32" s="1"/>
      <c r="I32" s="1"/>
      <c r="J32" s="1"/>
      <c r="K32" s="1"/>
      <c r="L32" s="1"/>
      <c r="M32" s="1"/>
      <c r="N32" s="4"/>
      <c r="O32" s="1"/>
      <c r="R32" s="1"/>
    </row>
    <row r="33" ht="15.75" customHeight="1">
      <c r="B33" s="1"/>
      <c r="C33" s="1"/>
      <c r="D33" s="1"/>
      <c r="E33" s="1"/>
      <c r="G33" s="1"/>
      <c r="H33" s="1"/>
      <c r="I33" s="1"/>
      <c r="J33" s="1"/>
      <c r="K33" s="1"/>
      <c r="L33" s="1"/>
      <c r="M33" s="1"/>
      <c r="N33" s="4"/>
      <c r="O33" s="1"/>
      <c r="R33" s="1"/>
    </row>
    <row r="34" ht="15.75" customHeight="1">
      <c r="B34" s="1"/>
      <c r="C34" s="1"/>
      <c r="D34" s="1"/>
      <c r="E34" s="1"/>
      <c r="G34" s="1"/>
      <c r="H34" s="1"/>
      <c r="I34" s="1"/>
      <c r="J34" s="1"/>
      <c r="K34" s="1"/>
      <c r="L34" s="1"/>
      <c r="M34" s="1"/>
      <c r="N34" s="4"/>
      <c r="O34" s="1"/>
      <c r="R34" s="1"/>
    </row>
    <row r="35" ht="15.75" customHeight="1">
      <c r="B35" s="1"/>
      <c r="C35" s="1"/>
      <c r="D35" s="1"/>
      <c r="E35" s="1"/>
      <c r="G35" s="1"/>
      <c r="H35" s="1"/>
      <c r="I35" s="1"/>
      <c r="J35" s="1"/>
      <c r="K35" s="1"/>
      <c r="L35" s="1"/>
      <c r="M35" s="1"/>
      <c r="N35" s="4"/>
      <c r="O35" s="1"/>
      <c r="R35" s="1"/>
    </row>
    <row r="36" ht="15.75" customHeight="1">
      <c r="B36" s="1"/>
      <c r="C36" s="1"/>
      <c r="D36" s="1"/>
      <c r="E36" s="1"/>
      <c r="G36" s="1"/>
      <c r="H36" s="1"/>
      <c r="I36" s="1"/>
      <c r="J36" s="1"/>
      <c r="K36" s="1"/>
      <c r="L36" s="1"/>
      <c r="M36" s="1"/>
      <c r="N36" s="4"/>
      <c r="O36" s="1"/>
      <c r="R36" s="1"/>
    </row>
    <row r="37" ht="15.75" customHeight="1">
      <c r="B37" s="1"/>
      <c r="C37" s="1"/>
      <c r="D37" s="1"/>
      <c r="E37" s="1"/>
      <c r="G37" s="1"/>
      <c r="H37" s="1"/>
      <c r="I37" s="1"/>
      <c r="J37" s="1"/>
      <c r="K37" s="1"/>
      <c r="L37" s="1"/>
      <c r="M37" s="1"/>
      <c r="N37" s="4"/>
      <c r="O37" s="1"/>
      <c r="R37" s="1"/>
    </row>
    <row r="38" ht="15.75" customHeight="1">
      <c r="B38" s="1"/>
      <c r="C38" s="1"/>
      <c r="D38" s="1"/>
      <c r="E38" s="1"/>
      <c r="G38" s="1"/>
      <c r="H38" s="1"/>
      <c r="I38" s="1"/>
      <c r="J38" s="1"/>
      <c r="K38" s="1"/>
      <c r="L38" s="1"/>
      <c r="M38" s="1"/>
      <c r="N38" s="4"/>
      <c r="O38" s="1"/>
      <c r="R38" s="1"/>
    </row>
    <row r="39" ht="15.75" customHeight="1">
      <c r="B39" s="1"/>
      <c r="C39" s="1"/>
      <c r="D39" s="1"/>
      <c r="E39" s="1"/>
      <c r="G39" s="1"/>
      <c r="H39" s="1"/>
      <c r="I39" s="1"/>
      <c r="J39" s="1"/>
      <c r="K39" s="1"/>
      <c r="L39" s="1"/>
      <c r="M39" s="1"/>
      <c r="N39" s="4"/>
      <c r="O39" s="1"/>
      <c r="R39" s="1"/>
    </row>
    <row r="40" ht="15.75" customHeight="1">
      <c r="B40" s="1"/>
      <c r="C40" s="1"/>
      <c r="D40" s="1"/>
      <c r="E40" s="1"/>
      <c r="G40" s="1"/>
      <c r="H40" s="1"/>
      <c r="I40" s="1"/>
      <c r="J40" s="1"/>
      <c r="K40" s="1"/>
      <c r="L40" s="1"/>
      <c r="M40" s="1"/>
      <c r="N40" s="4"/>
      <c r="O40" s="1"/>
      <c r="R40" s="1"/>
    </row>
    <row r="41" ht="15.75" customHeight="1"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4"/>
      <c r="O41" s="1"/>
      <c r="R41" s="1"/>
    </row>
    <row r="42" ht="15.75" customHeight="1">
      <c r="B42" s="1"/>
      <c r="C42" s="1"/>
      <c r="D42" s="1"/>
      <c r="E42" s="1"/>
      <c r="G42" s="1"/>
      <c r="H42" s="1"/>
      <c r="I42" s="1"/>
      <c r="J42" s="1"/>
      <c r="K42" s="1"/>
      <c r="L42" s="1"/>
      <c r="M42" s="1"/>
      <c r="N42" s="4"/>
      <c r="O42" s="1"/>
      <c r="R42" s="1"/>
    </row>
    <row r="43" ht="15.75" customHeight="1">
      <c r="B43" s="1"/>
      <c r="C43" s="1"/>
      <c r="D43" s="1"/>
      <c r="E43" s="1"/>
      <c r="G43" s="1"/>
      <c r="H43" s="1"/>
      <c r="I43" s="1"/>
      <c r="J43" s="1"/>
      <c r="K43" s="1"/>
      <c r="L43" s="1"/>
      <c r="M43" s="1"/>
      <c r="N43" s="4"/>
      <c r="O43" s="1"/>
      <c r="R43" s="1"/>
    </row>
    <row r="44" ht="15.75" customHeight="1">
      <c r="B44" s="1"/>
      <c r="C44" s="1"/>
      <c r="D44" s="1"/>
      <c r="E44" s="1"/>
      <c r="G44" s="1"/>
      <c r="H44" s="1"/>
      <c r="I44" s="1"/>
      <c r="J44" s="1"/>
      <c r="K44" s="1"/>
      <c r="L44" s="1"/>
      <c r="M44" s="1"/>
      <c r="N44" s="4"/>
      <c r="O44" s="1"/>
      <c r="R44" s="1"/>
    </row>
    <row r="45" ht="15.75" customHeight="1">
      <c r="B45" s="1"/>
      <c r="C45" s="1"/>
      <c r="D45" s="1"/>
      <c r="E45" s="1"/>
      <c r="G45" s="1"/>
      <c r="H45" s="1"/>
      <c r="I45" s="1"/>
      <c r="J45" s="1"/>
      <c r="K45" s="1"/>
      <c r="L45" s="1"/>
      <c r="M45" s="1"/>
      <c r="N45" s="4"/>
      <c r="O45" s="1"/>
      <c r="R45" s="1"/>
    </row>
    <row r="46" ht="15.75" customHeight="1"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4"/>
      <c r="O46" s="1"/>
      <c r="R46" s="1"/>
    </row>
    <row r="47" ht="15.75" customHeight="1">
      <c r="B47" s="1"/>
      <c r="C47" s="1"/>
      <c r="D47" s="1"/>
      <c r="E47" s="1"/>
      <c r="G47" s="1"/>
      <c r="H47" s="1"/>
      <c r="I47" s="1"/>
      <c r="J47" s="1"/>
      <c r="K47" s="1"/>
      <c r="L47" s="1"/>
      <c r="M47" s="1"/>
      <c r="N47" s="4"/>
      <c r="O47" s="1"/>
      <c r="R47" s="1"/>
    </row>
    <row r="48" ht="15.75" customHeight="1">
      <c r="B48" s="1"/>
      <c r="C48" s="1"/>
      <c r="D48" s="1"/>
      <c r="E48" s="1"/>
      <c r="G48" s="1"/>
      <c r="H48" s="1"/>
      <c r="I48" s="1"/>
      <c r="J48" s="1"/>
      <c r="K48" s="1"/>
      <c r="L48" s="1"/>
      <c r="M48" s="1"/>
      <c r="N48" s="4"/>
      <c r="O48" s="1"/>
      <c r="R48" s="1"/>
    </row>
    <row r="49" ht="15.75" customHeight="1">
      <c r="B49" s="1"/>
      <c r="C49" s="1"/>
      <c r="D49" s="1"/>
      <c r="E49" s="1"/>
      <c r="G49" s="1"/>
      <c r="H49" s="1"/>
      <c r="I49" s="1"/>
      <c r="J49" s="1"/>
      <c r="K49" s="1"/>
      <c r="L49" s="1"/>
      <c r="M49" s="1"/>
      <c r="N49" s="4"/>
      <c r="O49" s="1"/>
      <c r="R49" s="1"/>
    </row>
    <row r="50" ht="15.75" customHeight="1">
      <c r="B50" s="1"/>
      <c r="C50" s="1"/>
      <c r="D50" s="1"/>
      <c r="E50" s="1"/>
      <c r="G50" s="1"/>
      <c r="H50" s="1"/>
      <c r="I50" s="1"/>
      <c r="J50" s="1"/>
      <c r="K50" s="1"/>
      <c r="L50" s="1"/>
      <c r="M50" s="1"/>
      <c r="N50" s="4"/>
      <c r="O50" s="1"/>
      <c r="R50" s="1"/>
    </row>
    <row r="51" ht="15.75" customHeight="1">
      <c r="B51" s="1"/>
      <c r="C51" s="1"/>
      <c r="D51" s="1"/>
      <c r="E51" s="1"/>
      <c r="G51" s="1"/>
      <c r="H51" s="1"/>
      <c r="I51" s="1"/>
      <c r="J51" s="1"/>
      <c r="K51" s="1"/>
      <c r="L51" s="1"/>
      <c r="M51" s="1"/>
      <c r="N51" s="4"/>
      <c r="O51" s="1"/>
      <c r="R51" s="1"/>
    </row>
    <row r="52" ht="15.75" customHeight="1">
      <c r="B52" s="1"/>
      <c r="C52" s="1"/>
      <c r="D52" s="1"/>
      <c r="E52" s="1"/>
      <c r="G52" s="1"/>
      <c r="H52" s="1"/>
      <c r="I52" s="1"/>
      <c r="J52" s="1"/>
      <c r="K52" s="1"/>
      <c r="L52" s="1"/>
      <c r="M52" s="1"/>
      <c r="N52" s="4"/>
      <c r="O52" s="1"/>
      <c r="R52" s="1"/>
    </row>
    <row r="53" ht="15.75" customHeight="1">
      <c r="B53" s="1"/>
      <c r="C53" s="1"/>
      <c r="D53" s="1"/>
      <c r="E53" s="1"/>
      <c r="G53" s="1"/>
      <c r="H53" s="1"/>
      <c r="I53" s="1"/>
      <c r="J53" s="1"/>
      <c r="K53" s="1"/>
      <c r="L53" s="1"/>
      <c r="M53" s="1"/>
      <c r="N53" s="4"/>
      <c r="O53" s="1"/>
      <c r="R53" s="1"/>
    </row>
    <row r="54" ht="15.75" customHeight="1">
      <c r="B54" s="1"/>
      <c r="C54" s="1"/>
      <c r="D54" s="1"/>
      <c r="E54" s="1"/>
      <c r="G54" s="1"/>
      <c r="H54" s="1"/>
      <c r="I54" s="1"/>
      <c r="J54" s="1"/>
      <c r="K54" s="1"/>
      <c r="L54" s="1"/>
      <c r="M54" s="1"/>
      <c r="N54" s="4"/>
      <c r="O54" s="1"/>
      <c r="R54" s="1"/>
    </row>
    <row r="55" ht="15.75" customHeight="1">
      <c r="B55" s="1"/>
      <c r="C55" s="1"/>
      <c r="D55" s="1"/>
      <c r="E55" s="1"/>
      <c r="G55" s="1"/>
      <c r="H55" s="1"/>
      <c r="I55" s="1"/>
      <c r="J55" s="1"/>
      <c r="K55" s="1"/>
      <c r="L55" s="1"/>
      <c r="M55" s="1"/>
      <c r="N55" s="4"/>
      <c r="O55" s="1"/>
      <c r="R55" s="1"/>
    </row>
    <row r="56" ht="15.75" customHeight="1">
      <c r="B56" s="1"/>
      <c r="C56" s="1"/>
      <c r="D56" s="1"/>
      <c r="E56" s="1"/>
      <c r="G56" s="1"/>
      <c r="H56" s="1"/>
      <c r="I56" s="1"/>
      <c r="J56" s="1"/>
      <c r="K56" s="1"/>
      <c r="L56" s="1"/>
      <c r="M56" s="1"/>
      <c r="N56" s="4"/>
      <c r="O56" s="1"/>
      <c r="R56" s="1"/>
    </row>
    <row r="57" ht="15.75" customHeight="1">
      <c r="B57" s="1"/>
      <c r="C57" s="1"/>
      <c r="D57" s="1"/>
      <c r="E57" s="1"/>
      <c r="G57" s="1"/>
      <c r="H57" s="1"/>
      <c r="I57" s="1"/>
      <c r="J57" s="1"/>
      <c r="K57" s="1"/>
      <c r="L57" s="1"/>
      <c r="M57" s="1"/>
      <c r="N57" s="4"/>
      <c r="O57" s="1"/>
      <c r="R57" s="1"/>
    </row>
    <row r="58" ht="15.75" customHeight="1">
      <c r="B58" s="1"/>
      <c r="C58" s="1"/>
      <c r="D58" s="1"/>
      <c r="E58" s="1"/>
      <c r="G58" s="1"/>
      <c r="H58" s="1"/>
      <c r="I58" s="1"/>
      <c r="J58" s="1"/>
      <c r="K58" s="1"/>
      <c r="L58" s="1"/>
      <c r="M58" s="1"/>
      <c r="N58" s="4"/>
      <c r="O58" s="1"/>
      <c r="R58" s="1"/>
    </row>
    <row r="59" ht="15.75" customHeight="1">
      <c r="B59" s="1"/>
      <c r="C59" s="1"/>
      <c r="D59" s="1"/>
      <c r="E59" s="1"/>
      <c r="G59" s="1"/>
      <c r="H59" s="1"/>
      <c r="I59" s="1"/>
      <c r="J59" s="1"/>
      <c r="K59" s="1"/>
      <c r="L59" s="1"/>
      <c r="M59" s="1"/>
      <c r="N59" s="4"/>
      <c r="O59" s="1"/>
      <c r="R59" s="1"/>
    </row>
    <row r="60" ht="15.75" customHeight="1"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4"/>
      <c r="O60" s="1"/>
      <c r="R60" s="1"/>
    </row>
    <row r="61" ht="15.75" customHeight="1"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4"/>
      <c r="O61" s="1"/>
      <c r="R61" s="1"/>
    </row>
    <row r="62" ht="15.75" customHeight="1">
      <c r="B62" s="1"/>
      <c r="C62" s="1"/>
      <c r="D62" s="1"/>
      <c r="E62" s="1"/>
      <c r="G62" s="1"/>
      <c r="H62" s="1"/>
      <c r="I62" s="1"/>
      <c r="J62" s="1"/>
      <c r="K62" s="1"/>
      <c r="L62" s="1"/>
      <c r="M62" s="1"/>
      <c r="N62" s="4"/>
      <c r="O62" s="1"/>
      <c r="R62" s="1"/>
    </row>
    <row r="63" ht="15.75" customHeight="1">
      <c r="B63" s="1"/>
      <c r="C63" s="1"/>
      <c r="D63" s="1"/>
      <c r="E63" s="1"/>
      <c r="G63" s="1"/>
      <c r="H63" s="1"/>
      <c r="I63" s="1"/>
      <c r="J63" s="1"/>
      <c r="K63" s="1"/>
      <c r="L63" s="1"/>
      <c r="M63" s="1"/>
      <c r="N63" s="4"/>
      <c r="O63" s="1"/>
      <c r="R63" s="1"/>
    </row>
    <row r="64" ht="15.75" customHeight="1"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4"/>
      <c r="O64" s="1"/>
      <c r="R64" s="1"/>
    </row>
    <row r="65" ht="15.75" customHeight="1"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4"/>
      <c r="O65" s="1"/>
      <c r="R65" s="1"/>
    </row>
    <row r="66" ht="15.75" customHeight="1">
      <c r="B66" s="1"/>
      <c r="C66" s="1"/>
      <c r="D66" s="1"/>
      <c r="E66" s="1"/>
      <c r="G66" s="1"/>
      <c r="H66" s="1"/>
      <c r="I66" s="1"/>
      <c r="J66" s="1"/>
      <c r="K66" s="1"/>
      <c r="L66" s="1"/>
      <c r="M66" s="1"/>
      <c r="N66" s="4"/>
      <c r="O66" s="1"/>
      <c r="R66" s="1"/>
    </row>
    <row r="67" ht="15.75" customHeight="1">
      <c r="B67" s="1"/>
      <c r="C67" s="1"/>
      <c r="D67" s="1"/>
      <c r="E67" s="1"/>
      <c r="G67" s="1"/>
      <c r="H67" s="1"/>
      <c r="I67" s="1"/>
      <c r="J67" s="1"/>
      <c r="K67" s="1"/>
      <c r="L67" s="1"/>
      <c r="M67" s="1"/>
      <c r="N67" s="4"/>
      <c r="O67" s="1"/>
      <c r="R67" s="1"/>
    </row>
    <row r="68" ht="15.75" customHeight="1">
      <c r="B68" s="1"/>
      <c r="C68" s="1"/>
      <c r="D68" s="1"/>
      <c r="E68" s="1"/>
      <c r="G68" s="1"/>
      <c r="H68" s="1"/>
      <c r="I68" s="1"/>
      <c r="J68" s="1"/>
      <c r="K68" s="1"/>
      <c r="L68" s="1"/>
      <c r="M68" s="1"/>
      <c r="N68" s="4"/>
      <c r="O68" s="1"/>
      <c r="R68" s="1"/>
    </row>
    <row r="69" ht="15.75" customHeight="1">
      <c r="B69" s="1"/>
      <c r="C69" s="1"/>
      <c r="D69" s="1"/>
      <c r="E69" s="1"/>
      <c r="G69" s="1"/>
      <c r="H69" s="1"/>
      <c r="I69" s="1"/>
      <c r="J69" s="1"/>
      <c r="K69" s="1"/>
      <c r="L69" s="1"/>
      <c r="M69" s="1"/>
      <c r="N69" s="4"/>
      <c r="O69" s="1"/>
      <c r="R69" s="1"/>
    </row>
    <row r="70" ht="15.75" customHeight="1">
      <c r="B70" s="1"/>
      <c r="C70" s="1"/>
      <c r="D70" s="1"/>
      <c r="E70" s="1"/>
      <c r="G70" s="1"/>
      <c r="H70" s="1"/>
      <c r="I70" s="1"/>
      <c r="J70" s="1"/>
      <c r="K70" s="1"/>
      <c r="L70" s="1"/>
      <c r="M70" s="1"/>
      <c r="N70" s="4"/>
      <c r="O70" s="1"/>
      <c r="R70" s="1"/>
    </row>
    <row r="71" ht="15.75" customHeight="1">
      <c r="B71" s="1"/>
      <c r="C71" s="1"/>
      <c r="D71" s="1"/>
      <c r="E71" s="1"/>
      <c r="G71" s="1"/>
      <c r="H71" s="1"/>
      <c r="I71" s="1"/>
      <c r="J71" s="1"/>
      <c r="K71" s="1"/>
      <c r="L71" s="1"/>
      <c r="M71" s="1"/>
      <c r="N71" s="4"/>
      <c r="O71" s="1"/>
      <c r="R71" s="1"/>
    </row>
    <row r="72" ht="15.75" customHeight="1">
      <c r="B72" s="1"/>
      <c r="C72" s="1"/>
      <c r="D72" s="1"/>
      <c r="E72" s="1"/>
      <c r="G72" s="1"/>
      <c r="H72" s="1"/>
      <c r="I72" s="1"/>
      <c r="J72" s="1"/>
      <c r="K72" s="1"/>
      <c r="L72" s="1"/>
      <c r="M72" s="1"/>
      <c r="N72" s="4"/>
      <c r="O72" s="1"/>
      <c r="R72" s="1"/>
    </row>
    <row r="73" ht="15.75" customHeight="1">
      <c r="B73" s="1"/>
      <c r="C73" s="1"/>
      <c r="D73" s="1"/>
      <c r="E73" s="1"/>
      <c r="G73" s="1"/>
      <c r="H73" s="1"/>
      <c r="I73" s="1"/>
      <c r="J73" s="1"/>
      <c r="K73" s="1"/>
      <c r="L73" s="1"/>
      <c r="M73" s="1"/>
      <c r="N73" s="4"/>
      <c r="O73" s="1"/>
      <c r="R73" s="1"/>
    </row>
    <row r="74" ht="15.75" customHeight="1">
      <c r="B74" s="1"/>
      <c r="C74" s="1"/>
      <c r="D74" s="1"/>
      <c r="E74" s="1"/>
      <c r="G74" s="1"/>
      <c r="H74" s="1"/>
      <c r="I74" s="1"/>
      <c r="J74" s="1"/>
      <c r="K74" s="1"/>
      <c r="L74" s="1"/>
      <c r="M74" s="1"/>
      <c r="N74" s="4"/>
      <c r="O74" s="1"/>
      <c r="R74" s="1"/>
    </row>
    <row r="75" ht="15.75" customHeight="1">
      <c r="B75" s="1"/>
      <c r="C75" s="1"/>
      <c r="D75" s="1"/>
      <c r="E75" s="1"/>
      <c r="G75" s="1"/>
      <c r="H75" s="1"/>
      <c r="I75" s="1"/>
      <c r="J75" s="1"/>
      <c r="K75" s="1"/>
      <c r="L75" s="1"/>
      <c r="M75" s="1"/>
      <c r="N75" s="4"/>
      <c r="O75" s="1"/>
      <c r="R75" s="1"/>
    </row>
    <row r="76" ht="15.75" customHeight="1">
      <c r="B76" s="1"/>
      <c r="C76" s="1"/>
      <c r="D76" s="1"/>
      <c r="E76" s="1"/>
      <c r="G76" s="1"/>
      <c r="H76" s="1"/>
      <c r="I76" s="1"/>
      <c r="J76" s="1"/>
      <c r="K76" s="1"/>
      <c r="L76" s="1"/>
      <c r="M76" s="1"/>
      <c r="N76" s="4"/>
      <c r="O76" s="1"/>
      <c r="R76" s="1"/>
    </row>
    <row r="77" ht="15.75" customHeight="1">
      <c r="B77" s="1"/>
      <c r="C77" s="1"/>
      <c r="D77" s="1"/>
      <c r="E77" s="1"/>
      <c r="G77" s="1"/>
      <c r="H77" s="1"/>
      <c r="I77" s="1"/>
      <c r="J77" s="1"/>
      <c r="K77" s="1"/>
      <c r="L77" s="1"/>
      <c r="M77" s="1"/>
      <c r="N77" s="4"/>
      <c r="O77" s="1"/>
      <c r="R77" s="1"/>
    </row>
    <row r="78" ht="15.75" customHeight="1">
      <c r="B78" s="1"/>
      <c r="C78" s="1"/>
      <c r="D78" s="1"/>
      <c r="E78" s="1"/>
      <c r="G78" s="1"/>
      <c r="H78" s="1"/>
      <c r="I78" s="1"/>
      <c r="J78" s="1"/>
      <c r="K78" s="1"/>
      <c r="L78" s="1"/>
      <c r="M78" s="1"/>
      <c r="N78" s="4"/>
      <c r="O78" s="1"/>
      <c r="R78" s="1"/>
    </row>
    <row r="79" ht="15.75" customHeight="1">
      <c r="B79" s="1"/>
      <c r="C79" s="1"/>
      <c r="D79" s="1"/>
      <c r="E79" s="1"/>
      <c r="G79" s="1"/>
      <c r="H79" s="1"/>
      <c r="I79" s="1"/>
      <c r="J79" s="1"/>
      <c r="K79" s="1"/>
      <c r="L79" s="1"/>
      <c r="M79" s="1"/>
      <c r="N79" s="4"/>
      <c r="O79" s="1"/>
      <c r="R79" s="1"/>
    </row>
    <row r="80" ht="15.75" customHeight="1">
      <c r="B80" s="1"/>
      <c r="C80" s="1"/>
      <c r="D80" s="1"/>
      <c r="E80" s="1"/>
      <c r="G80" s="1"/>
      <c r="H80" s="1"/>
      <c r="I80" s="1"/>
      <c r="J80" s="1"/>
      <c r="K80" s="1"/>
      <c r="L80" s="1"/>
      <c r="M80" s="1"/>
      <c r="N80" s="4"/>
      <c r="O80" s="1"/>
      <c r="R80" s="1"/>
    </row>
    <row r="81" ht="15.75" customHeight="1">
      <c r="B81" s="1"/>
      <c r="C81" s="1"/>
      <c r="D81" s="1"/>
      <c r="E81" s="1"/>
      <c r="G81" s="1"/>
      <c r="H81" s="1"/>
      <c r="I81" s="1"/>
      <c r="J81" s="1"/>
      <c r="K81" s="1"/>
      <c r="L81" s="1"/>
      <c r="M81" s="1"/>
      <c r="N81" s="4"/>
      <c r="O81" s="1"/>
      <c r="R81" s="1"/>
    </row>
    <row r="82" ht="15.75" customHeight="1">
      <c r="B82" s="1"/>
      <c r="C82" s="1"/>
      <c r="D82" s="1"/>
      <c r="E82" s="1"/>
      <c r="G82" s="1"/>
      <c r="H82" s="1"/>
      <c r="I82" s="1"/>
      <c r="J82" s="1"/>
      <c r="K82" s="1"/>
      <c r="L82" s="1"/>
      <c r="M82" s="1"/>
      <c r="N82" s="4"/>
      <c r="O82" s="1"/>
      <c r="R82" s="1"/>
    </row>
    <row r="83" ht="15.75" customHeight="1">
      <c r="B83" s="1"/>
      <c r="C83" s="1"/>
      <c r="D83" s="1"/>
      <c r="E83" s="1"/>
      <c r="G83" s="1"/>
      <c r="H83" s="1"/>
      <c r="I83" s="1"/>
      <c r="J83" s="1"/>
      <c r="K83" s="1"/>
      <c r="L83" s="1"/>
      <c r="M83" s="1"/>
      <c r="N83" s="4"/>
      <c r="O83" s="1"/>
      <c r="R83" s="1"/>
    </row>
    <row r="84" ht="15.75" customHeight="1">
      <c r="B84" s="1"/>
      <c r="C84" s="1"/>
      <c r="D84" s="1"/>
      <c r="E84" s="1"/>
      <c r="G84" s="1"/>
      <c r="H84" s="1"/>
      <c r="I84" s="1"/>
      <c r="J84" s="1"/>
      <c r="K84" s="1"/>
      <c r="L84" s="1"/>
      <c r="M84" s="1"/>
      <c r="N84" s="4"/>
      <c r="O84" s="1"/>
      <c r="R84" s="1"/>
    </row>
    <row r="85" ht="15.75" customHeight="1">
      <c r="B85" s="1"/>
      <c r="C85" s="1"/>
      <c r="D85" s="1"/>
      <c r="E85" s="1"/>
      <c r="G85" s="1"/>
      <c r="H85" s="1"/>
      <c r="I85" s="1"/>
      <c r="J85" s="1"/>
      <c r="K85" s="1"/>
      <c r="L85" s="1"/>
      <c r="M85" s="1"/>
      <c r="N85" s="4"/>
      <c r="O85" s="1"/>
      <c r="R85" s="1"/>
    </row>
    <row r="86" ht="15.75" customHeight="1">
      <c r="B86" s="1"/>
      <c r="C86" s="1"/>
      <c r="D86" s="1"/>
      <c r="E86" s="1"/>
      <c r="G86" s="1"/>
      <c r="H86" s="1"/>
      <c r="I86" s="1"/>
      <c r="J86" s="1"/>
      <c r="K86" s="1"/>
      <c r="L86" s="1"/>
      <c r="M86" s="1"/>
      <c r="N86" s="4"/>
      <c r="O86" s="1"/>
      <c r="R86" s="1"/>
    </row>
    <row r="87" ht="15.75" customHeight="1">
      <c r="B87" s="1"/>
      <c r="C87" s="1"/>
      <c r="D87" s="1"/>
      <c r="E87" s="1"/>
      <c r="G87" s="1"/>
      <c r="H87" s="1"/>
      <c r="I87" s="1"/>
      <c r="J87" s="1"/>
      <c r="K87" s="1"/>
      <c r="L87" s="1"/>
      <c r="M87" s="1"/>
      <c r="N87" s="4"/>
      <c r="O87" s="1"/>
      <c r="R87" s="1"/>
    </row>
    <row r="88" ht="15.75" customHeight="1">
      <c r="B88" s="1"/>
      <c r="C88" s="1"/>
      <c r="D88" s="1"/>
      <c r="E88" s="1"/>
      <c r="G88" s="1"/>
      <c r="H88" s="1"/>
      <c r="I88" s="1"/>
      <c r="J88" s="1"/>
      <c r="K88" s="1"/>
      <c r="L88" s="1"/>
      <c r="M88" s="1"/>
      <c r="N88" s="4"/>
      <c r="O88" s="1"/>
      <c r="R88" s="1"/>
    </row>
    <row r="89" ht="15.75" customHeight="1">
      <c r="B89" s="1"/>
      <c r="C89" s="1"/>
      <c r="D89" s="1"/>
      <c r="E89" s="1"/>
      <c r="G89" s="1"/>
      <c r="H89" s="1"/>
      <c r="I89" s="1"/>
      <c r="J89" s="1"/>
      <c r="K89" s="1"/>
      <c r="L89" s="1"/>
      <c r="M89" s="1"/>
      <c r="N89" s="4"/>
      <c r="O89" s="1"/>
      <c r="R89" s="1"/>
    </row>
    <row r="90" ht="15.75" customHeight="1">
      <c r="B90" s="1"/>
      <c r="C90" s="1"/>
      <c r="D90" s="1"/>
      <c r="E90" s="1"/>
      <c r="G90" s="1"/>
      <c r="H90" s="1"/>
      <c r="I90" s="1"/>
      <c r="J90" s="1"/>
      <c r="K90" s="1"/>
      <c r="L90" s="1"/>
      <c r="M90" s="1"/>
      <c r="N90" s="4"/>
      <c r="O90" s="1"/>
      <c r="R90" s="1"/>
    </row>
    <row r="91" ht="15.75" customHeight="1">
      <c r="B91" s="1"/>
      <c r="C91" s="1"/>
      <c r="D91" s="1"/>
      <c r="E91" s="1"/>
      <c r="G91" s="1"/>
      <c r="H91" s="1"/>
      <c r="I91" s="1"/>
      <c r="J91" s="1"/>
      <c r="K91" s="1"/>
      <c r="L91" s="1"/>
      <c r="M91" s="1"/>
      <c r="N91" s="4"/>
      <c r="O91" s="1"/>
      <c r="R91" s="1"/>
    </row>
    <row r="92" ht="15.75" customHeight="1">
      <c r="B92" s="1"/>
      <c r="C92" s="1"/>
      <c r="D92" s="1"/>
      <c r="E92" s="1"/>
      <c r="G92" s="1"/>
      <c r="H92" s="1"/>
      <c r="I92" s="1"/>
      <c r="J92" s="1"/>
      <c r="K92" s="1"/>
      <c r="L92" s="1"/>
      <c r="M92" s="1"/>
      <c r="N92" s="4"/>
      <c r="O92" s="1"/>
      <c r="R92" s="1"/>
    </row>
    <row r="93" ht="15.75" customHeight="1">
      <c r="B93" s="1"/>
      <c r="C93" s="1"/>
      <c r="D93" s="1"/>
      <c r="E93" s="1"/>
      <c r="G93" s="1"/>
      <c r="H93" s="1"/>
      <c r="I93" s="1"/>
      <c r="J93" s="1"/>
      <c r="K93" s="1"/>
      <c r="L93" s="1"/>
      <c r="M93" s="1"/>
      <c r="N93" s="4"/>
      <c r="O93" s="1"/>
      <c r="R93" s="1"/>
    </row>
    <row r="94" ht="15.75" customHeight="1">
      <c r="B94" s="1"/>
      <c r="C94" s="1"/>
      <c r="D94" s="1"/>
      <c r="E94" s="1"/>
      <c r="G94" s="1"/>
      <c r="H94" s="1"/>
      <c r="I94" s="1"/>
      <c r="J94" s="1"/>
      <c r="K94" s="1"/>
      <c r="L94" s="1"/>
      <c r="M94" s="1"/>
      <c r="N94" s="4"/>
      <c r="O94" s="1"/>
      <c r="R94" s="1"/>
    </row>
    <row r="95" ht="15.75" customHeight="1">
      <c r="B95" s="1"/>
      <c r="C95" s="1"/>
      <c r="D95" s="1"/>
      <c r="E95" s="1"/>
      <c r="G95" s="1"/>
      <c r="H95" s="1"/>
      <c r="I95" s="1"/>
      <c r="J95" s="1"/>
      <c r="K95" s="1"/>
      <c r="L95" s="1"/>
      <c r="M95" s="1"/>
      <c r="N95" s="4"/>
      <c r="O95" s="1"/>
      <c r="R95" s="1"/>
    </row>
    <row r="96" ht="15.75" customHeight="1">
      <c r="B96" s="1"/>
      <c r="C96" s="1"/>
      <c r="D96" s="1"/>
      <c r="E96" s="1"/>
      <c r="G96" s="1"/>
      <c r="H96" s="1"/>
      <c r="I96" s="1"/>
      <c r="J96" s="1"/>
      <c r="K96" s="1"/>
      <c r="L96" s="1"/>
      <c r="M96" s="1"/>
      <c r="N96" s="4"/>
      <c r="O96" s="1"/>
      <c r="R96" s="1"/>
    </row>
    <row r="97" ht="15.75" customHeight="1">
      <c r="B97" s="1"/>
      <c r="C97" s="1"/>
      <c r="D97" s="1"/>
      <c r="E97" s="1"/>
      <c r="G97" s="1"/>
      <c r="H97" s="1"/>
      <c r="I97" s="1"/>
      <c r="J97" s="1"/>
      <c r="K97" s="1"/>
      <c r="L97" s="1"/>
      <c r="M97" s="1"/>
      <c r="N97" s="4"/>
      <c r="O97" s="1"/>
      <c r="R97" s="1"/>
    </row>
    <row r="98" ht="15.75" customHeight="1">
      <c r="B98" s="1"/>
      <c r="C98" s="1"/>
      <c r="D98" s="1"/>
      <c r="E98" s="1"/>
      <c r="G98" s="1"/>
      <c r="H98" s="1"/>
      <c r="I98" s="1"/>
      <c r="J98" s="1"/>
      <c r="K98" s="1"/>
      <c r="L98" s="1"/>
      <c r="M98" s="1"/>
      <c r="N98" s="4"/>
      <c r="O98" s="1"/>
      <c r="R98" s="1"/>
    </row>
    <row r="99" ht="15.75" customHeight="1">
      <c r="B99" s="1"/>
      <c r="C99" s="1"/>
      <c r="D99" s="1"/>
      <c r="E99" s="1"/>
      <c r="G99" s="1"/>
      <c r="H99" s="1"/>
      <c r="I99" s="1"/>
      <c r="J99" s="1"/>
      <c r="K99" s="1"/>
      <c r="L99" s="1"/>
      <c r="M99" s="1"/>
      <c r="N99" s="4"/>
      <c r="O99" s="1"/>
      <c r="R99" s="1"/>
    </row>
    <row r="100" ht="15.75" customHeight="1">
      <c r="B100" s="1"/>
      <c r="C100" s="1"/>
      <c r="D100" s="1"/>
      <c r="E100" s="1"/>
      <c r="G100" s="1"/>
      <c r="H100" s="1"/>
      <c r="I100" s="1"/>
      <c r="J100" s="1"/>
      <c r="K100" s="1"/>
      <c r="L100" s="1"/>
      <c r="M100" s="1"/>
      <c r="N100" s="4"/>
      <c r="O100" s="1"/>
      <c r="R100" s="1"/>
    </row>
    <row r="101" ht="15.75" customHeight="1">
      <c r="B101" s="1"/>
      <c r="C101" s="1"/>
      <c r="D101" s="1"/>
      <c r="E101" s="1"/>
      <c r="G101" s="1"/>
      <c r="H101" s="1"/>
      <c r="I101" s="1"/>
      <c r="J101" s="1"/>
      <c r="K101" s="1"/>
      <c r="L101" s="1"/>
      <c r="M101" s="1"/>
      <c r="N101" s="4"/>
      <c r="O101" s="1"/>
      <c r="R101" s="1"/>
    </row>
    <row r="102" ht="15.75" customHeight="1">
      <c r="B102" s="1"/>
      <c r="C102" s="1"/>
      <c r="D102" s="1"/>
      <c r="E102" s="1"/>
      <c r="G102" s="1"/>
      <c r="H102" s="1"/>
      <c r="I102" s="1"/>
      <c r="J102" s="1"/>
      <c r="K102" s="1"/>
      <c r="L102" s="1"/>
      <c r="M102" s="1"/>
      <c r="N102" s="4"/>
      <c r="O102" s="1"/>
      <c r="R102" s="1"/>
    </row>
    <row r="103" ht="15.75" customHeight="1">
      <c r="B103" s="1"/>
      <c r="C103" s="1"/>
      <c r="D103" s="1"/>
      <c r="E103" s="1"/>
      <c r="G103" s="1"/>
      <c r="H103" s="1"/>
      <c r="I103" s="1"/>
      <c r="J103" s="1"/>
      <c r="K103" s="1"/>
      <c r="L103" s="1"/>
      <c r="M103" s="1"/>
      <c r="N103" s="4"/>
      <c r="O103" s="1"/>
      <c r="R103" s="1"/>
    </row>
    <row r="104" ht="15.75" customHeight="1">
      <c r="B104" s="1"/>
      <c r="C104" s="1"/>
      <c r="D104" s="1"/>
      <c r="E104" s="1"/>
      <c r="G104" s="1"/>
      <c r="H104" s="1"/>
      <c r="I104" s="1"/>
      <c r="J104" s="1"/>
      <c r="K104" s="1"/>
      <c r="L104" s="1"/>
      <c r="M104" s="1"/>
      <c r="N104" s="4"/>
      <c r="O104" s="1"/>
      <c r="R104" s="1"/>
    </row>
    <row r="105" ht="15.75" customHeight="1">
      <c r="B105" s="1"/>
      <c r="C105" s="1"/>
      <c r="D105" s="1"/>
      <c r="E105" s="1"/>
      <c r="G105" s="1"/>
      <c r="H105" s="1"/>
      <c r="I105" s="1"/>
      <c r="J105" s="1"/>
      <c r="K105" s="1"/>
      <c r="L105" s="1"/>
      <c r="M105" s="1"/>
      <c r="N105" s="4"/>
      <c r="O105" s="1"/>
      <c r="R105" s="1"/>
    </row>
    <row r="106" ht="15.75" customHeight="1">
      <c r="B106" s="1"/>
      <c r="C106" s="1"/>
      <c r="D106" s="1"/>
      <c r="E106" s="1"/>
      <c r="G106" s="1"/>
      <c r="H106" s="1"/>
      <c r="I106" s="1"/>
      <c r="J106" s="1"/>
      <c r="K106" s="1"/>
      <c r="L106" s="1"/>
      <c r="M106" s="1"/>
      <c r="N106" s="4"/>
      <c r="O106" s="1"/>
      <c r="R106" s="1"/>
    </row>
    <row r="107" ht="15.75" customHeight="1">
      <c r="B107" s="1"/>
      <c r="C107" s="1"/>
      <c r="D107" s="1"/>
      <c r="E107" s="1"/>
      <c r="G107" s="1"/>
      <c r="H107" s="1"/>
      <c r="I107" s="1"/>
      <c r="J107" s="1"/>
      <c r="K107" s="1"/>
      <c r="L107" s="1"/>
      <c r="M107" s="1"/>
      <c r="N107" s="4"/>
      <c r="O107" s="1"/>
      <c r="R107" s="1"/>
    </row>
    <row r="108" ht="15.75" customHeight="1">
      <c r="B108" s="1"/>
      <c r="C108" s="1"/>
      <c r="D108" s="1"/>
      <c r="E108" s="1"/>
      <c r="G108" s="1"/>
      <c r="H108" s="1"/>
      <c r="I108" s="1"/>
      <c r="J108" s="1"/>
      <c r="K108" s="1"/>
      <c r="L108" s="1"/>
      <c r="M108" s="1"/>
      <c r="N108" s="4"/>
      <c r="O108" s="1"/>
      <c r="R108" s="1"/>
    </row>
    <row r="109" ht="15.75" customHeight="1">
      <c r="B109" s="1"/>
      <c r="C109" s="1"/>
      <c r="D109" s="1"/>
      <c r="E109" s="1"/>
      <c r="G109" s="1"/>
      <c r="H109" s="1"/>
      <c r="I109" s="1"/>
      <c r="J109" s="1"/>
      <c r="K109" s="1"/>
      <c r="L109" s="1"/>
      <c r="M109" s="1"/>
      <c r="N109" s="4"/>
      <c r="O109" s="1"/>
      <c r="R109" s="1"/>
    </row>
    <row r="110" ht="15.75" customHeight="1">
      <c r="B110" s="1"/>
      <c r="C110" s="1"/>
      <c r="D110" s="1"/>
      <c r="E110" s="1"/>
      <c r="G110" s="1"/>
      <c r="H110" s="1"/>
      <c r="I110" s="1"/>
      <c r="J110" s="1"/>
      <c r="K110" s="1"/>
      <c r="L110" s="1"/>
      <c r="M110" s="1"/>
      <c r="N110" s="4"/>
      <c r="O110" s="1"/>
      <c r="R110" s="1"/>
    </row>
    <row r="111" ht="15.75" customHeight="1">
      <c r="B111" s="1"/>
      <c r="C111" s="1"/>
      <c r="D111" s="1"/>
      <c r="E111" s="1"/>
      <c r="G111" s="1"/>
      <c r="H111" s="1"/>
      <c r="I111" s="1"/>
      <c r="J111" s="1"/>
      <c r="K111" s="1"/>
      <c r="L111" s="1"/>
      <c r="M111" s="1"/>
      <c r="N111" s="4"/>
      <c r="O111" s="1"/>
      <c r="R111" s="1"/>
    </row>
    <row r="112" ht="15.75" customHeight="1">
      <c r="B112" s="1"/>
      <c r="C112" s="1"/>
      <c r="D112" s="1"/>
      <c r="E112" s="1"/>
      <c r="G112" s="1"/>
      <c r="H112" s="1"/>
      <c r="I112" s="1"/>
      <c r="J112" s="1"/>
      <c r="K112" s="1"/>
      <c r="L112" s="1"/>
      <c r="M112" s="1"/>
      <c r="N112" s="4"/>
      <c r="O112" s="1"/>
      <c r="R112" s="1"/>
    </row>
    <row r="113" ht="15.75" customHeight="1">
      <c r="B113" s="1"/>
      <c r="C113" s="1"/>
      <c r="D113" s="1"/>
      <c r="E113" s="1"/>
      <c r="G113" s="1"/>
      <c r="H113" s="1"/>
      <c r="I113" s="1"/>
      <c r="J113" s="1"/>
      <c r="K113" s="1"/>
      <c r="L113" s="1"/>
      <c r="M113" s="1"/>
      <c r="N113" s="4"/>
      <c r="O113" s="1"/>
      <c r="R113" s="1"/>
    </row>
    <row r="114" ht="15.75" customHeight="1">
      <c r="B114" s="1"/>
      <c r="C114" s="1"/>
      <c r="D114" s="1"/>
      <c r="E114" s="1"/>
      <c r="G114" s="1"/>
      <c r="H114" s="1"/>
      <c r="I114" s="1"/>
      <c r="J114" s="1"/>
      <c r="K114" s="1"/>
      <c r="L114" s="1"/>
      <c r="M114" s="1"/>
      <c r="N114" s="4"/>
      <c r="O114" s="1"/>
      <c r="R114" s="1"/>
    </row>
    <row r="115" ht="15.75" customHeight="1">
      <c r="B115" s="1"/>
      <c r="C115" s="1"/>
      <c r="D115" s="1"/>
      <c r="E115" s="1"/>
      <c r="G115" s="1"/>
      <c r="H115" s="1"/>
      <c r="I115" s="1"/>
      <c r="J115" s="1"/>
      <c r="K115" s="1"/>
      <c r="L115" s="1"/>
      <c r="M115" s="1"/>
      <c r="N115" s="4"/>
      <c r="O115" s="1"/>
      <c r="R115" s="1"/>
    </row>
    <row r="116" ht="15.75" customHeight="1">
      <c r="B116" s="1"/>
      <c r="C116" s="1"/>
      <c r="D116" s="1"/>
      <c r="E116" s="1"/>
      <c r="G116" s="1"/>
      <c r="H116" s="1"/>
      <c r="I116" s="1"/>
      <c r="J116" s="1"/>
      <c r="K116" s="1"/>
      <c r="L116" s="1"/>
      <c r="M116" s="1"/>
      <c r="N116" s="4"/>
      <c r="O116" s="1"/>
      <c r="R116" s="1"/>
    </row>
    <row r="117" ht="15.75" customHeight="1">
      <c r="B117" s="1"/>
      <c r="C117" s="1"/>
      <c r="D117" s="1"/>
      <c r="E117" s="1"/>
      <c r="G117" s="1"/>
      <c r="H117" s="1"/>
      <c r="I117" s="1"/>
      <c r="J117" s="1"/>
      <c r="K117" s="1"/>
      <c r="L117" s="1"/>
      <c r="M117" s="1"/>
      <c r="N117" s="4"/>
      <c r="O117" s="1"/>
      <c r="R117" s="1"/>
    </row>
    <row r="118" ht="15.75" customHeight="1">
      <c r="B118" s="1"/>
      <c r="C118" s="1"/>
      <c r="D118" s="1"/>
      <c r="E118" s="1"/>
      <c r="G118" s="1"/>
      <c r="H118" s="1"/>
      <c r="I118" s="1"/>
      <c r="J118" s="1"/>
      <c r="K118" s="1"/>
      <c r="L118" s="1"/>
      <c r="M118" s="1"/>
      <c r="N118" s="4"/>
      <c r="O118" s="1"/>
      <c r="R118" s="1"/>
    </row>
    <row r="119" ht="15.75" customHeight="1">
      <c r="B119" s="1"/>
      <c r="C119" s="1"/>
      <c r="D119" s="1"/>
      <c r="E119" s="1"/>
      <c r="G119" s="1"/>
      <c r="H119" s="1"/>
      <c r="I119" s="1"/>
      <c r="J119" s="1"/>
      <c r="K119" s="1"/>
      <c r="L119" s="1"/>
      <c r="M119" s="1"/>
      <c r="N119" s="4"/>
      <c r="O119" s="1"/>
      <c r="R119" s="1"/>
    </row>
    <row r="120" ht="15.75" customHeight="1">
      <c r="B120" s="1"/>
      <c r="C120" s="1"/>
      <c r="D120" s="1"/>
      <c r="E120" s="1"/>
      <c r="G120" s="1"/>
      <c r="H120" s="1"/>
      <c r="I120" s="1"/>
      <c r="J120" s="1"/>
      <c r="K120" s="1"/>
      <c r="L120" s="1"/>
      <c r="M120" s="1"/>
      <c r="N120" s="4"/>
      <c r="O120" s="1"/>
      <c r="R120" s="1"/>
    </row>
    <row r="121" ht="15.75" customHeight="1">
      <c r="B121" s="1"/>
      <c r="C121" s="1"/>
      <c r="D121" s="1"/>
      <c r="E121" s="1"/>
      <c r="G121" s="1"/>
      <c r="H121" s="1"/>
      <c r="I121" s="1"/>
      <c r="J121" s="1"/>
      <c r="K121" s="1"/>
      <c r="L121" s="1"/>
      <c r="M121" s="1"/>
      <c r="N121" s="4"/>
      <c r="O121" s="1"/>
      <c r="R121" s="1"/>
    </row>
    <row r="122" ht="15.75" customHeight="1">
      <c r="B122" s="1"/>
      <c r="C122" s="1"/>
      <c r="D122" s="1"/>
      <c r="E122" s="1"/>
      <c r="G122" s="1"/>
      <c r="H122" s="1"/>
      <c r="I122" s="1"/>
      <c r="J122" s="1"/>
      <c r="K122" s="1"/>
      <c r="L122" s="1"/>
      <c r="M122" s="1"/>
      <c r="N122" s="4"/>
      <c r="O122" s="1"/>
      <c r="R122" s="1"/>
    </row>
    <row r="123" ht="15.75" customHeight="1">
      <c r="B123" s="1"/>
      <c r="C123" s="1"/>
      <c r="D123" s="1"/>
      <c r="E123" s="1"/>
      <c r="G123" s="1"/>
      <c r="H123" s="1"/>
      <c r="I123" s="1"/>
      <c r="J123" s="1"/>
      <c r="K123" s="1"/>
      <c r="L123" s="1"/>
      <c r="M123" s="1"/>
      <c r="N123" s="4"/>
      <c r="O123" s="1"/>
      <c r="R123" s="1"/>
    </row>
    <row r="124" ht="15.75" customHeight="1">
      <c r="B124" s="1"/>
      <c r="C124" s="1"/>
      <c r="D124" s="1"/>
      <c r="E124" s="1"/>
      <c r="G124" s="1"/>
      <c r="H124" s="1"/>
      <c r="I124" s="1"/>
      <c r="J124" s="1"/>
      <c r="K124" s="1"/>
      <c r="L124" s="1"/>
      <c r="M124" s="1"/>
      <c r="N124" s="4"/>
      <c r="O124" s="1"/>
      <c r="R124" s="1"/>
    </row>
    <row r="125" ht="15.75" customHeight="1">
      <c r="B125" s="1"/>
      <c r="C125" s="1"/>
      <c r="D125" s="1"/>
      <c r="E125" s="1"/>
      <c r="G125" s="1"/>
      <c r="H125" s="1"/>
      <c r="I125" s="1"/>
      <c r="J125" s="1"/>
      <c r="K125" s="1"/>
      <c r="L125" s="1"/>
      <c r="M125" s="1"/>
      <c r="N125" s="4"/>
      <c r="O125" s="1"/>
      <c r="R125" s="1"/>
    </row>
    <row r="126" ht="15.75" customHeight="1">
      <c r="B126" s="1"/>
      <c r="C126" s="1"/>
      <c r="D126" s="1"/>
      <c r="E126" s="1"/>
      <c r="G126" s="1"/>
      <c r="H126" s="1"/>
      <c r="I126" s="1"/>
      <c r="J126" s="1"/>
      <c r="K126" s="1"/>
      <c r="L126" s="1"/>
      <c r="M126" s="1"/>
      <c r="N126" s="4"/>
      <c r="O126" s="1"/>
      <c r="R126" s="1"/>
    </row>
    <row r="127" ht="15.75" customHeight="1">
      <c r="B127" s="1"/>
      <c r="C127" s="1"/>
      <c r="D127" s="1"/>
      <c r="E127" s="1"/>
      <c r="G127" s="1"/>
      <c r="H127" s="1"/>
      <c r="I127" s="1"/>
      <c r="J127" s="1"/>
      <c r="K127" s="1"/>
      <c r="L127" s="1"/>
      <c r="M127" s="1"/>
      <c r="N127" s="4"/>
      <c r="O127" s="1"/>
      <c r="R127" s="1"/>
    </row>
    <row r="128" ht="15.75" customHeight="1">
      <c r="B128" s="1"/>
      <c r="C128" s="1"/>
      <c r="D128" s="1"/>
      <c r="E128" s="1"/>
      <c r="G128" s="1"/>
      <c r="H128" s="1"/>
      <c r="I128" s="1"/>
      <c r="J128" s="1"/>
      <c r="K128" s="1"/>
      <c r="L128" s="1"/>
      <c r="M128" s="1"/>
      <c r="N128" s="4"/>
      <c r="O128" s="1"/>
      <c r="R128" s="1"/>
    </row>
    <row r="129" ht="15.75" customHeight="1">
      <c r="B129" s="1"/>
      <c r="C129" s="1"/>
      <c r="D129" s="1"/>
      <c r="E129" s="1"/>
      <c r="G129" s="1"/>
      <c r="H129" s="1"/>
      <c r="I129" s="1"/>
      <c r="J129" s="1"/>
      <c r="K129" s="1"/>
      <c r="L129" s="1"/>
      <c r="M129" s="1"/>
      <c r="N129" s="4"/>
      <c r="O129" s="1"/>
      <c r="R129" s="1"/>
    </row>
    <row r="130" ht="15.75" customHeight="1">
      <c r="B130" s="1"/>
      <c r="C130" s="1"/>
      <c r="D130" s="1"/>
      <c r="E130" s="1"/>
      <c r="G130" s="1"/>
      <c r="H130" s="1"/>
      <c r="I130" s="1"/>
      <c r="J130" s="1"/>
      <c r="K130" s="1"/>
      <c r="L130" s="1"/>
      <c r="M130" s="1"/>
      <c r="N130" s="4"/>
      <c r="O130" s="1"/>
      <c r="R130" s="1"/>
    </row>
    <row r="131" ht="15.75" customHeight="1">
      <c r="B131" s="1"/>
      <c r="C131" s="1"/>
      <c r="D131" s="1"/>
      <c r="E131" s="1"/>
      <c r="G131" s="1"/>
      <c r="H131" s="1"/>
      <c r="I131" s="1"/>
      <c r="J131" s="1"/>
      <c r="K131" s="1"/>
      <c r="L131" s="1"/>
      <c r="M131" s="1"/>
      <c r="N131" s="4"/>
      <c r="O131" s="1"/>
      <c r="R131" s="1"/>
    </row>
    <row r="132" ht="15.75" customHeight="1">
      <c r="B132" s="1"/>
      <c r="C132" s="1"/>
      <c r="D132" s="1"/>
      <c r="E132" s="1"/>
      <c r="G132" s="1"/>
      <c r="H132" s="1"/>
      <c r="I132" s="1"/>
      <c r="J132" s="1"/>
      <c r="K132" s="1"/>
      <c r="L132" s="1"/>
      <c r="M132" s="1"/>
      <c r="N132" s="4"/>
      <c r="O132" s="1"/>
      <c r="R132" s="1"/>
    </row>
    <row r="133" ht="15.75" customHeight="1">
      <c r="B133" s="1"/>
      <c r="C133" s="1"/>
      <c r="D133" s="1"/>
      <c r="E133" s="1"/>
      <c r="G133" s="1"/>
      <c r="H133" s="1"/>
      <c r="I133" s="1"/>
      <c r="J133" s="1"/>
      <c r="K133" s="1"/>
      <c r="L133" s="1"/>
      <c r="M133" s="1"/>
      <c r="N133" s="4"/>
      <c r="O133" s="1"/>
      <c r="R133" s="1"/>
    </row>
    <row r="134" ht="15.75" customHeight="1">
      <c r="B134" s="1"/>
      <c r="C134" s="1"/>
      <c r="D134" s="1"/>
      <c r="E134" s="1"/>
      <c r="G134" s="1"/>
      <c r="H134" s="1"/>
      <c r="I134" s="1"/>
      <c r="J134" s="1"/>
      <c r="K134" s="1"/>
      <c r="L134" s="1"/>
      <c r="M134" s="1"/>
      <c r="N134" s="4"/>
      <c r="O134" s="1"/>
      <c r="R134" s="1"/>
    </row>
    <row r="135" ht="15.75" customHeight="1">
      <c r="B135" s="1"/>
      <c r="C135" s="1"/>
      <c r="D135" s="1"/>
      <c r="E135" s="1"/>
      <c r="G135" s="1"/>
      <c r="H135" s="1"/>
      <c r="I135" s="1"/>
      <c r="J135" s="1"/>
      <c r="K135" s="1"/>
      <c r="L135" s="1"/>
      <c r="M135" s="1"/>
      <c r="N135" s="4"/>
      <c r="O135" s="1"/>
      <c r="R135" s="1"/>
    </row>
    <row r="136" ht="15.75" customHeight="1">
      <c r="B136" s="1"/>
      <c r="C136" s="1"/>
      <c r="D136" s="1"/>
      <c r="E136" s="1"/>
      <c r="G136" s="1"/>
      <c r="H136" s="1"/>
      <c r="I136" s="1"/>
      <c r="J136" s="1"/>
      <c r="K136" s="1"/>
      <c r="L136" s="1"/>
      <c r="M136" s="1"/>
      <c r="N136" s="4"/>
      <c r="O136" s="1"/>
      <c r="R136" s="1"/>
    </row>
    <row r="137" ht="15.75" customHeight="1">
      <c r="B137" s="1"/>
      <c r="C137" s="1"/>
      <c r="D137" s="1"/>
      <c r="E137" s="1"/>
      <c r="G137" s="1"/>
      <c r="H137" s="1"/>
      <c r="I137" s="1"/>
      <c r="J137" s="1"/>
      <c r="K137" s="1"/>
      <c r="L137" s="1"/>
      <c r="M137" s="1"/>
      <c r="N137" s="4"/>
      <c r="O137" s="1"/>
      <c r="R137" s="1"/>
    </row>
    <row r="138" ht="15.75" customHeight="1">
      <c r="B138" s="1"/>
      <c r="C138" s="1"/>
      <c r="D138" s="1"/>
      <c r="E138" s="1"/>
      <c r="G138" s="1"/>
      <c r="H138" s="1"/>
      <c r="I138" s="1"/>
      <c r="J138" s="1"/>
      <c r="K138" s="1"/>
      <c r="L138" s="1"/>
      <c r="M138" s="1"/>
      <c r="N138" s="4"/>
      <c r="O138" s="1"/>
      <c r="R138" s="1"/>
    </row>
    <row r="139" ht="15.75" customHeight="1">
      <c r="B139" s="1"/>
      <c r="C139" s="1"/>
      <c r="D139" s="1"/>
      <c r="E139" s="1"/>
      <c r="G139" s="1"/>
      <c r="H139" s="1"/>
      <c r="I139" s="1"/>
      <c r="J139" s="1"/>
      <c r="K139" s="1"/>
      <c r="L139" s="1"/>
      <c r="M139" s="1"/>
      <c r="N139" s="4"/>
      <c r="O139" s="1"/>
      <c r="R139" s="1"/>
    </row>
    <row r="140" ht="15.75" customHeight="1">
      <c r="B140" s="1"/>
      <c r="C140" s="1"/>
      <c r="D140" s="1"/>
      <c r="E140" s="1"/>
      <c r="G140" s="1"/>
      <c r="H140" s="1"/>
      <c r="I140" s="1"/>
      <c r="J140" s="1"/>
      <c r="K140" s="1"/>
      <c r="L140" s="1"/>
      <c r="M140" s="1"/>
      <c r="N140" s="4"/>
      <c r="O140" s="1"/>
      <c r="R140" s="1"/>
    </row>
    <row r="141" ht="15.75" customHeight="1">
      <c r="B141" s="1"/>
      <c r="C141" s="1"/>
      <c r="D141" s="1"/>
      <c r="E141" s="1"/>
      <c r="G141" s="1"/>
      <c r="H141" s="1"/>
      <c r="I141" s="1"/>
      <c r="J141" s="1"/>
      <c r="K141" s="1"/>
      <c r="L141" s="1"/>
      <c r="M141" s="1"/>
      <c r="N141" s="4"/>
      <c r="O141" s="1"/>
      <c r="R141" s="1"/>
    </row>
    <row r="142" ht="15.75" customHeight="1">
      <c r="B142" s="1"/>
      <c r="C142" s="1"/>
      <c r="D142" s="1"/>
      <c r="E142" s="1"/>
      <c r="G142" s="1"/>
      <c r="H142" s="1"/>
      <c r="I142" s="1"/>
      <c r="J142" s="1"/>
      <c r="K142" s="1"/>
      <c r="L142" s="1"/>
      <c r="M142" s="1"/>
      <c r="N142" s="4"/>
      <c r="O142" s="1"/>
      <c r="R142" s="1"/>
    </row>
    <row r="143" ht="15.75" customHeight="1">
      <c r="B143" s="1"/>
      <c r="C143" s="1"/>
      <c r="D143" s="1"/>
      <c r="E143" s="1"/>
      <c r="G143" s="1"/>
      <c r="H143" s="1"/>
      <c r="I143" s="1"/>
      <c r="J143" s="1"/>
      <c r="K143" s="1"/>
      <c r="L143" s="1"/>
      <c r="M143" s="1"/>
      <c r="N143" s="4"/>
      <c r="O143" s="1"/>
      <c r="R143" s="1"/>
    </row>
    <row r="144" ht="15.75" customHeight="1">
      <c r="B144" s="1"/>
      <c r="C144" s="1"/>
      <c r="D144" s="1"/>
      <c r="E144" s="1"/>
      <c r="G144" s="1"/>
      <c r="H144" s="1"/>
      <c r="I144" s="1"/>
      <c r="J144" s="1"/>
      <c r="K144" s="1"/>
      <c r="L144" s="1"/>
      <c r="M144" s="1"/>
      <c r="N144" s="4"/>
      <c r="O144" s="1"/>
      <c r="R144" s="1"/>
    </row>
    <row r="145" ht="15.75" customHeight="1">
      <c r="B145" s="1"/>
      <c r="C145" s="1"/>
      <c r="D145" s="1"/>
      <c r="E145" s="1"/>
      <c r="G145" s="1"/>
      <c r="H145" s="1"/>
      <c r="I145" s="1"/>
      <c r="J145" s="1"/>
      <c r="K145" s="1"/>
      <c r="L145" s="1"/>
      <c r="M145" s="1"/>
      <c r="N145" s="4"/>
      <c r="O145" s="1"/>
      <c r="R145" s="1"/>
    </row>
    <row r="146" ht="15.75" customHeight="1">
      <c r="B146" s="1"/>
      <c r="C146" s="1"/>
      <c r="D146" s="1"/>
      <c r="E146" s="1"/>
      <c r="G146" s="1"/>
      <c r="H146" s="1"/>
      <c r="I146" s="1"/>
      <c r="J146" s="1"/>
      <c r="K146" s="1"/>
      <c r="L146" s="1"/>
      <c r="M146" s="1"/>
      <c r="N146" s="4"/>
      <c r="O146" s="1"/>
      <c r="R146" s="1"/>
    </row>
    <row r="147" ht="15.75" customHeight="1">
      <c r="B147" s="1"/>
      <c r="C147" s="1"/>
      <c r="D147" s="1"/>
      <c r="E147" s="1"/>
      <c r="G147" s="1"/>
      <c r="H147" s="1"/>
      <c r="I147" s="1"/>
      <c r="J147" s="1"/>
      <c r="K147" s="1"/>
      <c r="L147" s="1"/>
      <c r="M147" s="1"/>
      <c r="N147" s="4"/>
      <c r="O147" s="1"/>
      <c r="R147" s="1"/>
    </row>
    <row r="148" ht="15.75" customHeight="1">
      <c r="B148" s="1"/>
      <c r="C148" s="1"/>
      <c r="D148" s="1"/>
      <c r="E148" s="1"/>
      <c r="G148" s="1"/>
      <c r="H148" s="1"/>
      <c r="I148" s="1"/>
      <c r="J148" s="1"/>
      <c r="K148" s="1"/>
      <c r="L148" s="1"/>
      <c r="M148" s="1"/>
      <c r="N148" s="4"/>
      <c r="O148" s="1"/>
      <c r="R148" s="1"/>
    </row>
    <row r="149" ht="15.75" customHeight="1">
      <c r="B149" s="1"/>
      <c r="C149" s="1"/>
      <c r="D149" s="1"/>
      <c r="E149" s="1"/>
      <c r="G149" s="1"/>
      <c r="H149" s="1"/>
      <c r="I149" s="1"/>
      <c r="J149" s="1"/>
      <c r="K149" s="1"/>
      <c r="L149" s="1"/>
      <c r="M149" s="1"/>
      <c r="N149" s="4"/>
      <c r="O149" s="1"/>
      <c r="R149" s="1"/>
    </row>
    <row r="150" ht="15.75" customHeight="1">
      <c r="B150" s="1"/>
      <c r="C150" s="1"/>
      <c r="D150" s="1"/>
      <c r="E150" s="1"/>
      <c r="G150" s="1"/>
      <c r="H150" s="1"/>
      <c r="I150" s="1"/>
      <c r="J150" s="1"/>
      <c r="K150" s="1"/>
      <c r="L150" s="1"/>
      <c r="M150" s="1"/>
      <c r="N150" s="4"/>
      <c r="O150" s="1"/>
      <c r="R150" s="1"/>
    </row>
    <row r="151" ht="15.75" customHeight="1">
      <c r="B151" s="1"/>
      <c r="C151" s="1"/>
      <c r="D151" s="1"/>
      <c r="E151" s="1"/>
      <c r="G151" s="1"/>
      <c r="H151" s="1"/>
      <c r="I151" s="1"/>
      <c r="J151" s="1"/>
      <c r="K151" s="1"/>
      <c r="L151" s="1"/>
      <c r="M151" s="1"/>
      <c r="N151" s="4"/>
      <c r="O151" s="1"/>
      <c r="R151" s="1"/>
    </row>
    <row r="152" ht="15.75" customHeight="1">
      <c r="B152" s="1"/>
      <c r="C152" s="1"/>
      <c r="D152" s="1"/>
      <c r="E152" s="1"/>
      <c r="G152" s="1"/>
      <c r="H152" s="1"/>
      <c r="I152" s="1"/>
      <c r="J152" s="1"/>
      <c r="K152" s="1"/>
      <c r="L152" s="1"/>
      <c r="M152" s="1"/>
      <c r="N152" s="4"/>
      <c r="O152" s="1"/>
      <c r="R152" s="1"/>
    </row>
    <row r="153" ht="15.75" customHeight="1">
      <c r="B153" s="1"/>
      <c r="C153" s="1"/>
      <c r="D153" s="1"/>
      <c r="E153" s="1"/>
      <c r="G153" s="1"/>
      <c r="H153" s="1"/>
      <c r="I153" s="1"/>
      <c r="J153" s="1"/>
      <c r="K153" s="1"/>
      <c r="L153" s="1"/>
      <c r="M153" s="1"/>
      <c r="N153" s="4"/>
      <c r="O153" s="1"/>
      <c r="R153" s="1"/>
    </row>
    <row r="154" ht="15.75" customHeight="1">
      <c r="B154" s="1"/>
      <c r="C154" s="1"/>
      <c r="D154" s="1"/>
      <c r="E154" s="1"/>
      <c r="G154" s="1"/>
      <c r="H154" s="1"/>
      <c r="I154" s="1"/>
      <c r="J154" s="1"/>
      <c r="K154" s="1"/>
      <c r="L154" s="1"/>
      <c r="M154" s="1"/>
      <c r="N154" s="4"/>
      <c r="O154" s="1"/>
      <c r="R154" s="1"/>
    </row>
    <row r="155" ht="15.75" customHeight="1">
      <c r="B155" s="1"/>
      <c r="C155" s="1"/>
      <c r="D155" s="1"/>
      <c r="E155" s="1"/>
      <c r="G155" s="1"/>
      <c r="H155" s="1"/>
      <c r="I155" s="1"/>
      <c r="J155" s="1"/>
      <c r="K155" s="1"/>
      <c r="L155" s="1"/>
      <c r="M155" s="1"/>
      <c r="N155" s="4"/>
      <c r="O155" s="1"/>
      <c r="R155" s="1"/>
    </row>
    <row r="156" ht="15.75" customHeight="1">
      <c r="B156" s="1"/>
      <c r="C156" s="1"/>
      <c r="D156" s="1"/>
      <c r="E156" s="1"/>
      <c r="G156" s="1"/>
      <c r="H156" s="1"/>
      <c r="I156" s="1"/>
      <c r="J156" s="1"/>
      <c r="K156" s="1"/>
      <c r="L156" s="1"/>
      <c r="M156" s="1"/>
      <c r="N156" s="4"/>
      <c r="O156" s="1"/>
      <c r="R156" s="1"/>
    </row>
    <row r="157" ht="15.75" customHeight="1">
      <c r="B157" s="1"/>
      <c r="C157" s="1"/>
      <c r="D157" s="1"/>
      <c r="E157" s="1"/>
      <c r="G157" s="1"/>
      <c r="H157" s="1"/>
      <c r="I157" s="1"/>
      <c r="J157" s="1"/>
      <c r="K157" s="1"/>
      <c r="L157" s="1"/>
      <c r="M157" s="1"/>
      <c r="N157" s="4"/>
      <c r="O157" s="1"/>
      <c r="R157" s="1"/>
    </row>
    <row r="158" ht="15.75" customHeight="1">
      <c r="B158" s="1"/>
      <c r="C158" s="1"/>
      <c r="D158" s="1"/>
      <c r="E158" s="1"/>
      <c r="G158" s="1"/>
      <c r="H158" s="1"/>
      <c r="I158" s="1"/>
      <c r="J158" s="1"/>
      <c r="K158" s="1"/>
      <c r="L158" s="1"/>
      <c r="M158" s="1"/>
      <c r="N158" s="4"/>
      <c r="O158" s="1"/>
      <c r="R158" s="1"/>
    </row>
    <row r="159" ht="15.75" customHeight="1">
      <c r="B159" s="1"/>
      <c r="C159" s="1"/>
      <c r="D159" s="1"/>
      <c r="E159" s="1"/>
      <c r="G159" s="1"/>
      <c r="H159" s="1"/>
      <c r="I159" s="1"/>
      <c r="J159" s="1"/>
      <c r="K159" s="1"/>
      <c r="L159" s="1"/>
      <c r="M159" s="1"/>
      <c r="N159" s="4"/>
      <c r="O159" s="1"/>
      <c r="R159" s="1"/>
    </row>
    <row r="160" ht="15.75" customHeight="1">
      <c r="B160" s="1"/>
      <c r="C160" s="1"/>
      <c r="D160" s="1"/>
      <c r="E160" s="1"/>
      <c r="G160" s="1"/>
      <c r="H160" s="1"/>
      <c r="I160" s="1"/>
      <c r="J160" s="1"/>
      <c r="K160" s="1"/>
      <c r="L160" s="1"/>
      <c r="M160" s="1"/>
      <c r="N160" s="4"/>
      <c r="O160" s="1"/>
      <c r="R160" s="1"/>
    </row>
    <row r="161" ht="15.75" customHeight="1">
      <c r="B161" s="1"/>
      <c r="C161" s="1"/>
      <c r="D161" s="1"/>
      <c r="E161" s="1"/>
      <c r="G161" s="1"/>
      <c r="H161" s="1"/>
      <c r="I161" s="1"/>
      <c r="J161" s="1"/>
      <c r="K161" s="1"/>
      <c r="L161" s="1"/>
      <c r="M161" s="1"/>
      <c r="N161" s="4"/>
      <c r="O161" s="1"/>
      <c r="R161" s="1"/>
    </row>
    <row r="162" ht="15.75" customHeight="1">
      <c r="B162" s="1"/>
      <c r="C162" s="1"/>
      <c r="D162" s="1"/>
      <c r="E162" s="1"/>
      <c r="G162" s="1"/>
      <c r="H162" s="1"/>
      <c r="I162" s="1"/>
      <c r="J162" s="1"/>
      <c r="K162" s="1"/>
      <c r="L162" s="1"/>
      <c r="M162" s="1"/>
      <c r="N162" s="4"/>
      <c r="O162" s="1"/>
      <c r="R162" s="1"/>
    </row>
    <row r="163" ht="15.75" customHeight="1">
      <c r="B163" s="1"/>
      <c r="C163" s="1"/>
      <c r="D163" s="1"/>
      <c r="E163" s="1"/>
      <c r="G163" s="1"/>
      <c r="H163" s="1"/>
      <c r="I163" s="1"/>
      <c r="J163" s="1"/>
      <c r="K163" s="1"/>
      <c r="L163" s="1"/>
      <c r="M163" s="1"/>
      <c r="N163" s="4"/>
      <c r="O163" s="1"/>
      <c r="R163" s="1"/>
    </row>
    <row r="164" ht="15.75" customHeight="1">
      <c r="B164" s="1"/>
      <c r="C164" s="1"/>
      <c r="D164" s="1"/>
      <c r="E164" s="1"/>
      <c r="G164" s="1"/>
      <c r="H164" s="1"/>
      <c r="I164" s="1"/>
      <c r="J164" s="1"/>
      <c r="K164" s="1"/>
      <c r="L164" s="1"/>
      <c r="M164" s="1"/>
      <c r="N164" s="4"/>
      <c r="O164" s="1"/>
      <c r="R164" s="1"/>
    </row>
    <row r="165" ht="15.75" customHeight="1">
      <c r="B165" s="1"/>
      <c r="C165" s="1"/>
      <c r="D165" s="1"/>
      <c r="E165" s="1"/>
      <c r="G165" s="1"/>
      <c r="H165" s="1"/>
      <c r="I165" s="1"/>
      <c r="J165" s="1"/>
      <c r="K165" s="1"/>
      <c r="L165" s="1"/>
      <c r="M165" s="1"/>
      <c r="N165" s="4"/>
      <c r="O165" s="1"/>
      <c r="R165" s="1"/>
    </row>
    <row r="166" ht="15.75" customHeight="1">
      <c r="B166" s="1"/>
      <c r="C166" s="1"/>
      <c r="D166" s="1"/>
      <c r="E166" s="1"/>
      <c r="G166" s="1"/>
      <c r="H166" s="1"/>
      <c r="I166" s="1"/>
      <c r="J166" s="1"/>
      <c r="K166" s="1"/>
      <c r="L166" s="1"/>
      <c r="M166" s="1"/>
      <c r="N166" s="4"/>
      <c r="O166" s="1"/>
      <c r="R166" s="1"/>
    </row>
    <row r="167" ht="15.75" customHeight="1">
      <c r="B167" s="1"/>
      <c r="C167" s="1"/>
      <c r="D167" s="1"/>
      <c r="E167" s="1"/>
      <c r="G167" s="1"/>
      <c r="H167" s="1"/>
      <c r="I167" s="1"/>
      <c r="J167" s="1"/>
      <c r="K167" s="1"/>
      <c r="L167" s="1"/>
      <c r="M167" s="1"/>
      <c r="N167" s="4"/>
      <c r="O167" s="1"/>
      <c r="R167" s="1"/>
    </row>
    <row r="168" ht="15.75" customHeight="1">
      <c r="B168" s="1"/>
      <c r="C168" s="1"/>
      <c r="D168" s="1"/>
      <c r="E168" s="1"/>
      <c r="G168" s="1"/>
      <c r="H168" s="1"/>
      <c r="I168" s="1"/>
      <c r="J168" s="1"/>
      <c r="K168" s="1"/>
      <c r="L168" s="1"/>
      <c r="M168" s="1"/>
      <c r="N168" s="4"/>
      <c r="O168" s="1"/>
      <c r="R168" s="1"/>
    </row>
    <row r="169" ht="15.75" customHeight="1">
      <c r="B169" s="1"/>
      <c r="C169" s="1"/>
      <c r="D169" s="1"/>
      <c r="E169" s="1"/>
      <c r="G169" s="1"/>
      <c r="H169" s="1"/>
      <c r="I169" s="1"/>
      <c r="J169" s="1"/>
      <c r="K169" s="1"/>
      <c r="L169" s="1"/>
      <c r="M169" s="1"/>
      <c r="N169" s="4"/>
      <c r="O169" s="1"/>
      <c r="R169" s="1"/>
    </row>
    <row r="170" ht="15.75" customHeight="1">
      <c r="B170" s="1"/>
      <c r="C170" s="1"/>
      <c r="D170" s="1"/>
      <c r="E170" s="1"/>
      <c r="G170" s="1"/>
      <c r="H170" s="1"/>
      <c r="I170" s="1"/>
      <c r="J170" s="1"/>
      <c r="K170" s="1"/>
      <c r="L170" s="1"/>
      <c r="M170" s="1"/>
      <c r="N170" s="4"/>
      <c r="O170" s="1"/>
      <c r="R170" s="1"/>
    </row>
    <row r="171" ht="15.75" customHeight="1">
      <c r="B171" s="1"/>
      <c r="C171" s="1"/>
      <c r="D171" s="1"/>
      <c r="E171" s="1"/>
      <c r="G171" s="1"/>
      <c r="H171" s="1"/>
      <c r="I171" s="1"/>
      <c r="J171" s="1"/>
      <c r="K171" s="1"/>
      <c r="L171" s="1"/>
      <c r="M171" s="1"/>
      <c r="N171" s="4"/>
      <c r="O171" s="1"/>
      <c r="R171" s="1"/>
    </row>
    <row r="172" ht="15.75" customHeight="1">
      <c r="B172" s="1"/>
      <c r="C172" s="1"/>
      <c r="D172" s="1"/>
      <c r="E172" s="1"/>
      <c r="G172" s="1"/>
      <c r="H172" s="1"/>
      <c r="I172" s="1"/>
      <c r="J172" s="1"/>
      <c r="K172" s="1"/>
      <c r="L172" s="1"/>
      <c r="M172" s="1"/>
      <c r="N172" s="4"/>
      <c r="O172" s="1"/>
      <c r="R172" s="1"/>
    </row>
    <row r="173" ht="15.75" customHeight="1">
      <c r="B173" s="1"/>
      <c r="C173" s="1"/>
      <c r="D173" s="1"/>
      <c r="E173" s="1"/>
      <c r="G173" s="1"/>
      <c r="H173" s="1"/>
      <c r="I173" s="1"/>
      <c r="J173" s="1"/>
      <c r="K173" s="1"/>
      <c r="L173" s="1"/>
      <c r="M173" s="1"/>
      <c r="N173" s="4"/>
      <c r="O173" s="1"/>
      <c r="R173" s="1"/>
    </row>
    <row r="174" ht="15.75" customHeight="1">
      <c r="B174" s="1"/>
      <c r="C174" s="1"/>
      <c r="D174" s="1"/>
      <c r="E174" s="1"/>
      <c r="G174" s="1"/>
      <c r="H174" s="1"/>
      <c r="I174" s="1"/>
      <c r="J174" s="1"/>
      <c r="K174" s="1"/>
      <c r="L174" s="1"/>
      <c r="M174" s="1"/>
      <c r="N174" s="4"/>
      <c r="O174" s="1"/>
      <c r="R174" s="1"/>
    </row>
    <row r="175" ht="15.75" customHeight="1">
      <c r="B175" s="1"/>
      <c r="C175" s="1"/>
      <c r="D175" s="1"/>
      <c r="E175" s="1"/>
      <c r="G175" s="1"/>
      <c r="H175" s="1"/>
      <c r="I175" s="1"/>
      <c r="J175" s="1"/>
      <c r="K175" s="1"/>
      <c r="L175" s="1"/>
      <c r="M175" s="1"/>
      <c r="N175" s="4"/>
      <c r="O175" s="1"/>
      <c r="R175" s="1"/>
    </row>
    <row r="176" ht="15.75" customHeight="1">
      <c r="B176" s="1"/>
      <c r="C176" s="1"/>
      <c r="D176" s="1"/>
      <c r="E176" s="1"/>
      <c r="G176" s="1"/>
      <c r="H176" s="1"/>
      <c r="I176" s="1"/>
      <c r="J176" s="1"/>
      <c r="K176" s="1"/>
      <c r="L176" s="1"/>
      <c r="M176" s="1"/>
      <c r="N176" s="4"/>
      <c r="O176" s="1"/>
      <c r="R176" s="1"/>
    </row>
    <row r="177" ht="15.75" customHeight="1">
      <c r="B177" s="1"/>
      <c r="C177" s="1"/>
      <c r="D177" s="1"/>
      <c r="E177" s="1"/>
      <c r="G177" s="1"/>
      <c r="H177" s="1"/>
      <c r="I177" s="1"/>
      <c r="J177" s="1"/>
      <c r="K177" s="1"/>
      <c r="L177" s="1"/>
      <c r="M177" s="1"/>
      <c r="N177" s="4"/>
      <c r="O177" s="1"/>
      <c r="R177" s="1"/>
    </row>
    <row r="178" ht="15.75" customHeight="1">
      <c r="B178" s="1"/>
      <c r="C178" s="1"/>
      <c r="D178" s="1"/>
      <c r="E178" s="1"/>
      <c r="G178" s="1"/>
      <c r="H178" s="1"/>
      <c r="I178" s="1"/>
      <c r="J178" s="1"/>
      <c r="K178" s="1"/>
      <c r="L178" s="1"/>
      <c r="M178" s="1"/>
      <c r="N178" s="4"/>
      <c r="O178" s="1"/>
      <c r="R178" s="1"/>
    </row>
    <row r="179" ht="15.75" customHeight="1">
      <c r="B179" s="1"/>
      <c r="C179" s="1"/>
      <c r="D179" s="1"/>
      <c r="E179" s="1"/>
      <c r="G179" s="1"/>
      <c r="H179" s="1"/>
      <c r="I179" s="1"/>
      <c r="J179" s="1"/>
      <c r="K179" s="1"/>
      <c r="L179" s="1"/>
      <c r="M179" s="1"/>
      <c r="N179" s="4"/>
      <c r="O179" s="1"/>
      <c r="R179" s="1"/>
    </row>
    <row r="180" ht="15.75" customHeight="1">
      <c r="B180" s="1"/>
      <c r="C180" s="1"/>
      <c r="D180" s="1"/>
      <c r="E180" s="1"/>
      <c r="G180" s="1"/>
      <c r="H180" s="1"/>
      <c r="I180" s="1"/>
      <c r="J180" s="1"/>
      <c r="K180" s="1"/>
      <c r="L180" s="1"/>
      <c r="M180" s="1"/>
      <c r="N180" s="4"/>
      <c r="O180" s="1"/>
      <c r="R180" s="1"/>
    </row>
    <row r="181" ht="15.75" customHeight="1">
      <c r="B181" s="1"/>
      <c r="C181" s="1"/>
      <c r="D181" s="1"/>
      <c r="E181" s="1"/>
      <c r="G181" s="1"/>
      <c r="H181" s="1"/>
      <c r="I181" s="1"/>
      <c r="J181" s="1"/>
      <c r="K181" s="1"/>
      <c r="L181" s="1"/>
      <c r="M181" s="1"/>
      <c r="N181" s="4"/>
      <c r="O181" s="1"/>
      <c r="R181" s="1"/>
    </row>
    <row r="182" ht="15.75" customHeight="1">
      <c r="B182" s="1"/>
      <c r="C182" s="1"/>
      <c r="D182" s="1"/>
      <c r="E182" s="1"/>
      <c r="G182" s="1"/>
      <c r="H182" s="1"/>
      <c r="I182" s="1"/>
      <c r="J182" s="1"/>
      <c r="K182" s="1"/>
      <c r="L182" s="1"/>
      <c r="M182" s="1"/>
      <c r="N182" s="4"/>
      <c r="O182" s="1"/>
      <c r="R182" s="1"/>
    </row>
    <row r="183" ht="15.75" customHeight="1">
      <c r="B183" s="1"/>
      <c r="C183" s="1"/>
      <c r="D183" s="1"/>
      <c r="E183" s="1"/>
      <c r="G183" s="1"/>
      <c r="H183" s="1"/>
      <c r="I183" s="1"/>
      <c r="J183" s="1"/>
      <c r="K183" s="1"/>
      <c r="L183" s="1"/>
      <c r="M183" s="1"/>
      <c r="N183" s="4"/>
      <c r="O183" s="1"/>
      <c r="R183" s="1"/>
    </row>
    <row r="184" ht="15.75" customHeight="1">
      <c r="B184" s="1"/>
      <c r="C184" s="1"/>
      <c r="D184" s="1"/>
      <c r="E184" s="1"/>
      <c r="G184" s="1"/>
      <c r="H184" s="1"/>
      <c r="I184" s="1"/>
      <c r="J184" s="1"/>
      <c r="K184" s="1"/>
      <c r="L184" s="1"/>
      <c r="M184" s="1"/>
      <c r="N184" s="4"/>
      <c r="O184" s="1"/>
      <c r="R184" s="1"/>
    </row>
    <row r="185" ht="15.75" customHeight="1">
      <c r="B185" s="1"/>
      <c r="C185" s="1"/>
      <c r="D185" s="1"/>
      <c r="E185" s="1"/>
      <c r="G185" s="1"/>
      <c r="H185" s="1"/>
      <c r="I185" s="1"/>
      <c r="J185" s="1"/>
      <c r="K185" s="1"/>
      <c r="L185" s="1"/>
      <c r="M185" s="1"/>
      <c r="N185" s="4"/>
      <c r="O185" s="1"/>
      <c r="R185" s="1"/>
    </row>
    <row r="186" ht="15.75" customHeight="1">
      <c r="B186" s="1"/>
      <c r="C186" s="1"/>
      <c r="D186" s="1"/>
      <c r="E186" s="1"/>
      <c r="G186" s="1"/>
      <c r="H186" s="1"/>
      <c r="I186" s="1"/>
      <c r="J186" s="1"/>
      <c r="K186" s="1"/>
      <c r="L186" s="1"/>
      <c r="M186" s="1"/>
      <c r="N186" s="4"/>
      <c r="O186" s="1"/>
      <c r="R186" s="1"/>
    </row>
    <row r="187" ht="15.75" customHeight="1">
      <c r="B187" s="1"/>
      <c r="C187" s="1"/>
      <c r="D187" s="1"/>
      <c r="E187" s="1"/>
      <c r="G187" s="1"/>
      <c r="H187" s="1"/>
      <c r="I187" s="1"/>
      <c r="J187" s="1"/>
      <c r="K187" s="1"/>
      <c r="L187" s="1"/>
      <c r="M187" s="1"/>
      <c r="N187" s="4"/>
      <c r="O187" s="1"/>
      <c r="R187" s="1"/>
    </row>
    <row r="188" ht="15.75" customHeight="1">
      <c r="B188" s="1"/>
      <c r="C188" s="1"/>
      <c r="D188" s="1"/>
      <c r="E188" s="1"/>
      <c r="G188" s="1"/>
      <c r="H188" s="1"/>
      <c r="I188" s="1"/>
      <c r="J188" s="1"/>
      <c r="K188" s="1"/>
      <c r="L188" s="1"/>
      <c r="M188" s="1"/>
      <c r="N188" s="4"/>
      <c r="O188" s="1"/>
      <c r="R188" s="1"/>
    </row>
    <row r="189" ht="15.75" customHeight="1">
      <c r="B189" s="1"/>
      <c r="C189" s="1"/>
      <c r="D189" s="1"/>
      <c r="E189" s="1"/>
      <c r="G189" s="1"/>
      <c r="H189" s="1"/>
      <c r="I189" s="1"/>
      <c r="J189" s="1"/>
      <c r="K189" s="1"/>
      <c r="L189" s="1"/>
      <c r="M189" s="1"/>
      <c r="N189" s="4"/>
      <c r="O189" s="1"/>
      <c r="R189" s="1"/>
    </row>
    <row r="190" ht="15.75" customHeight="1">
      <c r="B190" s="1"/>
      <c r="C190" s="1"/>
      <c r="D190" s="1"/>
      <c r="E190" s="1"/>
      <c r="G190" s="1"/>
      <c r="H190" s="1"/>
      <c r="I190" s="1"/>
      <c r="J190" s="1"/>
      <c r="K190" s="1"/>
      <c r="L190" s="1"/>
      <c r="M190" s="1"/>
      <c r="N190" s="4"/>
      <c r="O190" s="1"/>
      <c r="R190" s="1"/>
    </row>
    <row r="191" ht="15.75" customHeight="1">
      <c r="B191" s="1"/>
      <c r="C191" s="1"/>
      <c r="D191" s="1"/>
      <c r="E191" s="1"/>
      <c r="G191" s="1"/>
      <c r="H191" s="1"/>
      <c r="I191" s="1"/>
      <c r="J191" s="1"/>
      <c r="K191" s="1"/>
      <c r="L191" s="1"/>
      <c r="M191" s="1"/>
      <c r="N191" s="4"/>
      <c r="O191" s="1"/>
      <c r="R191" s="1"/>
    </row>
    <row r="192" ht="15.75" customHeight="1">
      <c r="B192" s="1"/>
      <c r="C192" s="1"/>
      <c r="D192" s="1"/>
      <c r="E192" s="1"/>
      <c r="G192" s="1"/>
      <c r="H192" s="1"/>
      <c r="I192" s="1"/>
      <c r="J192" s="1"/>
      <c r="K192" s="1"/>
      <c r="L192" s="1"/>
      <c r="M192" s="1"/>
      <c r="N192" s="4"/>
      <c r="O192" s="1"/>
      <c r="R192" s="1"/>
    </row>
    <row r="193" ht="15.75" customHeight="1">
      <c r="B193" s="1"/>
      <c r="C193" s="1"/>
      <c r="D193" s="1"/>
      <c r="E193" s="1"/>
      <c r="G193" s="1"/>
      <c r="H193" s="1"/>
      <c r="I193" s="1"/>
      <c r="J193" s="1"/>
      <c r="K193" s="1"/>
      <c r="L193" s="1"/>
      <c r="M193" s="1"/>
      <c r="N193" s="4"/>
      <c r="O193" s="1"/>
      <c r="R193" s="1"/>
    </row>
    <row r="194" ht="15.75" customHeight="1">
      <c r="B194" s="1"/>
      <c r="C194" s="1"/>
      <c r="D194" s="1"/>
      <c r="E194" s="1"/>
      <c r="G194" s="1"/>
      <c r="H194" s="1"/>
      <c r="I194" s="1"/>
      <c r="J194" s="1"/>
      <c r="K194" s="1"/>
      <c r="L194" s="1"/>
      <c r="M194" s="1"/>
      <c r="N194" s="4"/>
      <c r="O194" s="1"/>
      <c r="R194" s="1"/>
    </row>
    <row r="195" ht="15.75" customHeight="1">
      <c r="B195" s="1"/>
      <c r="C195" s="1"/>
      <c r="D195" s="1"/>
      <c r="E195" s="1"/>
      <c r="G195" s="1"/>
      <c r="H195" s="1"/>
      <c r="I195" s="1"/>
      <c r="J195" s="1"/>
      <c r="K195" s="1"/>
      <c r="L195" s="1"/>
      <c r="M195" s="1"/>
      <c r="N195" s="4"/>
      <c r="O195" s="1"/>
      <c r="R195" s="1"/>
    </row>
    <row r="196" ht="15.75" customHeight="1">
      <c r="B196" s="1"/>
      <c r="C196" s="1"/>
      <c r="D196" s="1"/>
      <c r="E196" s="1"/>
      <c r="G196" s="1"/>
      <c r="H196" s="1"/>
      <c r="I196" s="1"/>
      <c r="J196" s="1"/>
      <c r="K196" s="1"/>
      <c r="L196" s="1"/>
      <c r="M196" s="1"/>
      <c r="N196" s="4"/>
      <c r="O196" s="1"/>
      <c r="R196" s="1"/>
    </row>
    <row r="197" ht="15.75" customHeight="1">
      <c r="B197" s="1"/>
      <c r="C197" s="1"/>
      <c r="D197" s="1"/>
      <c r="E197" s="1"/>
      <c r="G197" s="1"/>
      <c r="H197" s="1"/>
      <c r="I197" s="1"/>
      <c r="J197" s="1"/>
      <c r="K197" s="1"/>
      <c r="L197" s="1"/>
      <c r="M197" s="1"/>
      <c r="N197" s="4"/>
      <c r="O197" s="1"/>
      <c r="R197" s="1"/>
    </row>
    <row r="198" ht="15.75" customHeight="1">
      <c r="B198" s="1"/>
      <c r="C198" s="1"/>
      <c r="D198" s="1"/>
      <c r="E198" s="1"/>
      <c r="G198" s="1"/>
      <c r="H198" s="1"/>
      <c r="I198" s="1"/>
      <c r="J198" s="1"/>
      <c r="K198" s="1"/>
      <c r="L198" s="1"/>
      <c r="M198" s="1"/>
      <c r="N198" s="4"/>
      <c r="O198" s="1"/>
      <c r="R198" s="1"/>
    </row>
    <row r="199" ht="15.75" customHeight="1">
      <c r="B199" s="1"/>
      <c r="C199" s="1"/>
      <c r="D199" s="1"/>
      <c r="E199" s="1"/>
      <c r="G199" s="1"/>
      <c r="H199" s="1"/>
      <c r="I199" s="1"/>
      <c r="J199" s="1"/>
      <c r="K199" s="1"/>
      <c r="L199" s="1"/>
      <c r="M199" s="1"/>
      <c r="N199" s="4"/>
      <c r="O199" s="1"/>
      <c r="R199" s="1"/>
    </row>
    <row r="200" ht="15.75" customHeight="1">
      <c r="B200" s="1"/>
      <c r="C200" s="1"/>
      <c r="D200" s="1"/>
      <c r="E200" s="1"/>
      <c r="G200" s="1"/>
      <c r="H200" s="1"/>
      <c r="I200" s="1"/>
      <c r="J200" s="1"/>
      <c r="K200" s="1"/>
      <c r="L200" s="1"/>
      <c r="M200" s="1"/>
      <c r="N200" s="4"/>
      <c r="O200" s="1"/>
      <c r="R200" s="1"/>
    </row>
    <row r="201" ht="15.75" customHeight="1">
      <c r="B201" s="1"/>
      <c r="C201" s="1"/>
      <c r="D201" s="1"/>
      <c r="E201" s="1"/>
      <c r="G201" s="1"/>
      <c r="H201" s="1"/>
      <c r="I201" s="1"/>
      <c r="J201" s="1"/>
      <c r="K201" s="1"/>
      <c r="L201" s="1"/>
      <c r="M201" s="1"/>
      <c r="N201" s="4"/>
      <c r="O201" s="1"/>
      <c r="R201" s="1"/>
    </row>
    <row r="202" ht="15.75" customHeight="1">
      <c r="B202" s="1"/>
      <c r="C202" s="1"/>
      <c r="D202" s="1"/>
      <c r="E202" s="1"/>
      <c r="G202" s="1"/>
      <c r="H202" s="1"/>
      <c r="I202" s="1"/>
      <c r="J202" s="1"/>
      <c r="K202" s="1"/>
      <c r="L202" s="1"/>
      <c r="M202" s="1"/>
      <c r="N202" s="4"/>
      <c r="O202" s="1"/>
      <c r="R202" s="1"/>
    </row>
    <row r="203" ht="15.75" customHeight="1">
      <c r="B203" s="1"/>
      <c r="C203" s="1"/>
      <c r="D203" s="1"/>
      <c r="E203" s="1"/>
      <c r="G203" s="1"/>
      <c r="H203" s="1"/>
      <c r="I203" s="1"/>
      <c r="J203" s="1"/>
      <c r="K203" s="1"/>
      <c r="L203" s="1"/>
      <c r="M203" s="1"/>
      <c r="N203" s="4"/>
      <c r="O203" s="1"/>
      <c r="R203" s="1"/>
    </row>
    <row r="204" ht="15.75" customHeight="1">
      <c r="B204" s="1"/>
      <c r="C204" s="1"/>
      <c r="D204" s="1"/>
      <c r="E204" s="1"/>
      <c r="G204" s="1"/>
      <c r="H204" s="1"/>
      <c r="I204" s="1"/>
      <c r="J204" s="1"/>
      <c r="K204" s="1"/>
      <c r="L204" s="1"/>
      <c r="M204" s="1"/>
      <c r="N204" s="4"/>
      <c r="O204" s="1"/>
      <c r="R204" s="1"/>
    </row>
    <row r="205" ht="15.75" customHeight="1">
      <c r="B205" s="1"/>
      <c r="C205" s="1"/>
      <c r="D205" s="1"/>
      <c r="E205" s="1"/>
      <c r="G205" s="1"/>
      <c r="H205" s="1"/>
      <c r="I205" s="1"/>
      <c r="J205" s="1"/>
      <c r="K205" s="1"/>
      <c r="L205" s="1"/>
      <c r="M205" s="1"/>
      <c r="N205" s="4"/>
      <c r="O205" s="1"/>
      <c r="R205" s="1"/>
    </row>
    <row r="206" ht="15.75" customHeight="1">
      <c r="B206" s="1"/>
      <c r="C206" s="1"/>
      <c r="D206" s="1"/>
      <c r="E206" s="1"/>
      <c r="G206" s="1"/>
      <c r="H206" s="1"/>
      <c r="I206" s="1"/>
      <c r="J206" s="1"/>
      <c r="K206" s="1"/>
      <c r="L206" s="1"/>
      <c r="M206" s="1"/>
      <c r="N206" s="4"/>
      <c r="O206" s="1"/>
      <c r="R206" s="1"/>
    </row>
    <row r="207" ht="15.75" customHeight="1">
      <c r="B207" s="1"/>
      <c r="C207" s="1"/>
      <c r="D207" s="1"/>
      <c r="E207" s="1"/>
      <c r="G207" s="1"/>
      <c r="H207" s="1"/>
      <c r="I207" s="1"/>
      <c r="J207" s="1"/>
      <c r="K207" s="1"/>
      <c r="L207" s="1"/>
      <c r="M207" s="1"/>
      <c r="N207" s="4"/>
      <c r="O207" s="1"/>
      <c r="R207" s="1"/>
    </row>
    <row r="208" ht="15.75" customHeight="1">
      <c r="B208" s="1"/>
      <c r="C208" s="1"/>
      <c r="D208" s="1"/>
      <c r="E208" s="1"/>
      <c r="G208" s="1"/>
      <c r="H208" s="1"/>
      <c r="I208" s="1"/>
      <c r="J208" s="1"/>
      <c r="K208" s="1"/>
      <c r="L208" s="1"/>
      <c r="M208" s="1"/>
      <c r="N208" s="4"/>
      <c r="O208" s="1"/>
      <c r="R208" s="1"/>
    </row>
    <row r="209" ht="15.75" customHeight="1">
      <c r="B209" s="1"/>
      <c r="C209" s="1"/>
      <c r="D209" s="1"/>
      <c r="E209" s="1"/>
      <c r="G209" s="1"/>
      <c r="H209" s="1"/>
      <c r="I209" s="1"/>
      <c r="J209" s="1"/>
      <c r="K209" s="1"/>
      <c r="L209" s="1"/>
      <c r="M209" s="1"/>
      <c r="N209" s="4"/>
      <c r="O209" s="1"/>
      <c r="R209" s="1"/>
    </row>
    <row r="210" ht="15.75" customHeight="1">
      <c r="B210" s="1"/>
      <c r="C210" s="1"/>
      <c r="D210" s="1"/>
      <c r="E210" s="1"/>
      <c r="G210" s="1"/>
      <c r="H210" s="1"/>
      <c r="I210" s="1"/>
      <c r="J210" s="1"/>
      <c r="K210" s="1"/>
      <c r="L210" s="1"/>
      <c r="M210" s="1"/>
      <c r="N210" s="4"/>
      <c r="O210" s="1"/>
      <c r="R210" s="1"/>
    </row>
    <row r="211" ht="15.75" customHeight="1">
      <c r="B211" s="1"/>
      <c r="C211" s="1"/>
      <c r="D211" s="1"/>
      <c r="E211" s="1"/>
      <c r="G211" s="1"/>
      <c r="H211" s="1"/>
      <c r="I211" s="1"/>
      <c r="J211" s="1"/>
      <c r="K211" s="1"/>
      <c r="L211" s="1"/>
      <c r="M211" s="1"/>
      <c r="N211" s="4"/>
      <c r="O211" s="1"/>
      <c r="R211" s="1"/>
    </row>
    <row r="212" ht="15.75" customHeight="1">
      <c r="B212" s="1"/>
      <c r="C212" s="1"/>
      <c r="D212" s="1"/>
      <c r="E212" s="1"/>
      <c r="G212" s="1"/>
      <c r="H212" s="1"/>
      <c r="I212" s="1"/>
      <c r="J212" s="1"/>
      <c r="K212" s="1"/>
      <c r="L212" s="1"/>
      <c r="M212" s="1"/>
      <c r="N212" s="4"/>
      <c r="O212" s="1"/>
      <c r="R212" s="1"/>
    </row>
    <row r="213" ht="15.75" customHeight="1">
      <c r="B213" s="1"/>
      <c r="C213" s="1"/>
      <c r="D213" s="1"/>
      <c r="E213" s="1"/>
      <c r="G213" s="1"/>
      <c r="H213" s="1"/>
      <c r="I213" s="1"/>
      <c r="J213" s="1"/>
      <c r="K213" s="1"/>
      <c r="L213" s="1"/>
      <c r="M213" s="1"/>
      <c r="N213" s="4"/>
      <c r="O213" s="1"/>
      <c r="R213" s="1"/>
    </row>
    <row r="214" ht="15.75" customHeight="1">
      <c r="B214" s="1"/>
      <c r="C214" s="1"/>
      <c r="D214" s="1"/>
      <c r="E214" s="1"/>
      <c r="G214" s="1"/>
      <c r="H214" s="1"/>
      <c r="I214" s="1"/>
      <c r="J214" s="1"/>
      <c r="K214" s="1"/>
      <c r="L214" s="1"/>
      <c r="M214" s="1"/>
      <c r="N214" s="4"/>
      <c r="O214" s="1"/>
      <c r="R214" s="1"/>
    </row>
    <row r="215" ht="15.75" customHeight="1">
      <c r="B215" s="1"/>
      <c r="C215" s="1"/>
      <c r="D215" s="1"/>
      <c r="E215" s="1"/>
      <c r="G215" s="1"/>
      <c r="H215" s="1"/>
      <c r="I215" s="1"/>
      <c r="J215" s="1"/>
      <c r="K215" s="1"/>
      <c r="L215" s="1"/>
      <c r="M215" s="1"/>
      <c r="N215" s="4"/>
      <c r="O215" s="1"/>
      <c r="R215" s="1"/>
    </row>
    <row r="216" ht="15.75" customHeight="1">
      <c r="B216" s="1"/>
      <c r="C216" s="1"/>
      <c r="D216" s="1"/>
      <c r="E216" s="1"/>
      <c r="G216" s="1"/>
      <c r="H216" s="1"/>
      <c r="I216" s="1"/>
      <c r="J216" s="1"/>
      <c r="K216" s="1"/>
      <c r="L216" s="1"/>
      <c r="M216" s="1"/>
      <c r="N216" s="4"/>
      <c r="O216" s="1"/>
      <c r="R216" s="1"/>
    </row>
    <row r="217" ht="15.75" customHeight="1">
      <c r="B217" s="1"/>
      <c r="C217" s="1"/>
      <c r="D217" s="1"/>
      <c r="E217" s="1"/>
      <c r="G217" s="1"/>
      <c r="H217" s="1"/>
      <c r="I217" s="1"/>
      <c r="J217" s="1"/>
      <c r="K217" s="1"/>
      <c r="L217" s="1"/>
      <c r="M217" s="1"/>
      <c r="N217" s="4"/>
      <c r="O217" s="1"/>
      <c r="R217" s="1"/>
    </row>
    <row r="218" ht="15.75" customHeight="1">
      <c r="B218" s="1"/>
      <c r="C218" s="1"/>
      <c r="D218" s="1"/>
      <c r="E218" s="1"/>
      <c r="G218" s="1"/>
      <c r="H218" s="1"/>
      <c r="I218" s="1"/>
      <c r="J218" s="1"/>
      <c r="K218" s="1"/>
      <c r="L218" s="1"/>
      <c r="M218" s="1"/>
      <c r="N218" s="4"/>
      <c r="O218" s="1"/>
      <c r="R218" s="1"/>
    </row>
    <row r="219" ht="15.75" customHeight="1">
      <c r="B219" s="1"/>
      <c r="C219" s="1"/>
      <c r="D219" s="1"/>
      <c r="E219" s="1"/>
      <c r="G219" s="1"/>
      <c r="H219" s="1"/>
      <c r="I219" s="1"/>
      <c r="J219" s="1"/>
      <c r="K219" s="1"/>
      <c r="L219" s="1"/>
      <c r="M219" s="1"/>
      <c r="N219" s="4"/>
      <c r="O219" s="1"/>
      <c r="R219" s="1"/>
    </row>
    <row r="220" ht="15.75" customHeight="1">
      <c r="B220" s="1"/>
      <c r="C220" s="1"/>
      <c r="D220" s="1"/>
      <c r="E220" s="1"/>
      <c r="G220" s="1"/>
      <c r="H220" s="1"/>
      <c r="I220" s="1"/>
      <c r="J220" s="1"/>
      <c r="K220" s="1"/>
      <c r="L220" s="1"/>
      <c r="M220" s="1"/>
      <c r="N220" s="4"/>
      <c r="O220" s="1"/>
      <c r="R220" s="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3:B14"/>
  </mergeCells>
  <drawing r:id="rId1"/>
</worksheet>
</file>