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pivotTable+xml" PartName="/xl/pivotTables/pivotTable5.xml"/>
  <Override ContentType="application/vnd.openxmlformats-officedocument.spreadsheetml.pivotTable+xml" PartName="/xl/pivotTables/pivotTable4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LOSSAIRE" sheetId="1" r:id="rId4"/>
    <sheet state="visible" name="SUIVI AT" sheetId="2" r:id="rId5"/>
    <sheet state="visible" name="TDB" sheetId="3" r:id="rId6"/>
    <sheet state="visible" name="EVOLUTION AT" sheetId="4" r:id="rId7"/>
    <sheet state="visible" name="TF GLISSANT" sheetId="5" r:id="rId8"/>
    <sheet state="visible" name="TABLEAU EV.MOIS" sheetId="6" r:id="rId9"/>
    <sheet state="visible" name="ACC. RISQUE" sheetId="7" r:id="rId10"/>
    <sheet state="visible" name="TABLEAU ACC.STAT" sheetId="8" r:id="rId11"/>
  </sheets>
  <definedNames>
    <definedName name="Segment_EVENEMENT">#REF!</definedName>
    <definedName name="naturedelésions">#REF!</definedName>
    <definedName name="Segment_ANNEE">#REF!</definedName>
    <definedName name="siègedelésions">#REF!</definedName>
    <definedName name="Segment_STATUT">#REF!</definedName>
    <definedName name="Segment_MOIS1">#REF!</definedName>
    <definedName hidden="1" localSheetId="4" name="Z_1BBA3F44_BD92_44A1_844E_1FB7ED90A00B_.wvu.FilterData">'TF GLISSANT'!$A$3:$J$63</definedName>
    <definedName hidden="1" localSheetId="1" name="Z_A2514AE0_1171_4549_B5FD_600D3D98CD21_.wvu.FilterData">'SUIVI AT'!$A$3:$U$20</definedName>
  </definedNames>
  <calcPr/>
  <customWorkbookViews>
    <customWorkbookView activeSheetId="0" maximized="1" windowHeight="0" windowWidth="0" guid="{1BBA3F44-BD92-44A1-844E-1FB7ED90A00B}" name="Tableau4 filter view"/>
    <customWorkbookView activeSheetId="0" maximized="1" windowHeight="0" windowWidth="0" guid="{A2514AE0-1171-4549-B5FD-600D3D98CD21}" name="Tableau1 filter view"/>
  </customWorkbookViews>
  <pivotCaches>
    <pivotCache cacheId="0" r:id="rId12"/>
  </pivotCaches>
  <extLst>
    <ext uri="GoogleSheetsCustomDataVersion2">
      <go:sheetsCustomData xmlns:go="http://customooxmlschemas.google.com/" r:id="rId13" roundtripDataChecksum="Ukm2QxEr8t9pGcVa3ydwks9sa37RtaqX0tM7tiTmT3g="/>
    </ext>
  </extLst>
</workbook>
</file>

<file path=xl/sharedStrings.xml><?xml version="1.0" encoding="utf-8"?>
<sst xmlns="http://schemas.openxmlformats.org/spreadsheetml/2006/main" count="258" uniqueCount="190">
  <si>
    <t xml:space="preserve">HORAIRE ACCIDENT </t>
  </si>
  <si>
    <t>TYPE D'EVENEMENT</t>
  </si>
  <si>
    <t>LIEUX MACRO</t>
  </si>
  <si>
    <t>RISQUES</t>
  </si>
  <si>
    <t>ABBREVIATIONS</t>
  </si>
  <si>
    <t>Matin</t>
  </si>
  <si>
    <t>Prolongation AT avec arrêt</t>
  </si>
  <si>
    <t>SALAISON</t>
  </si>
  <si>
    <t>R01 - Risques de chutes de plain-pied</t>
  </si>
  <si>
    <t>Chute de plain pied</t>
  </si>
  <si>
    <t>Après-midi</t>
  </si>
  <si>
    <t>Accident avec arrêt</t>
  </si>
  <si>
    <t xml:space="preserve">BARQUETTES </t>
  </si>
  <si>
    <t>R02 - Risques de chutes de hauteur</t>
  </si>
  <si>
    <t>Chute de hauteur</t>
  </si>
  <si>
    <t>Nuit</t>
  </si>
  <si>
    <t>Accident sans arrêt</t>
  </si>
  <si>
    <t>LOGISTIQUE</t>
  </si>
  <si>
    <t>R03 - Risques liés aux circulation internes de véhicules et d'engins</t>
  </si>
  <si>
    <t>Circulation interne</t>
  </si>
  <si>
    <t>Bénin</t>
  </si>
  <si>
    <t>MAINTENANCE</t>
  </si>
  <si>
    <t>R04 - Risques routiers en mission</t>
  </si>
  <si>
    <t>Routier</t>
  </si>
  <si>
    <t>SIEGE DES LESIONS</t>
  </si>
  <si>
    <t>Trajet</t>
  </si>
  <si>
    <t xml:space="preserve">ADMINISTRATIF </t>
  </si>
  <si>
    <t>R05 - Risques liés à la charge physique de travail et aux gestes &amp; postures</t>
  </si>
  <si>
    <t>Gestes et postures</t>
  </si>
  <si>
    <t>Tête</t>
  </si>
  <si>
    <t>Maladie professionnelle</t>
  </si>
  <si>
    <t>LABORATOIRE</t>
  </si>
  <si>
    <t>R06 - Risques liés à la manutention mécanique</t>
  </si>
  <si>
    <t>Manutention manuelle</t>
  </si>
  <si>
    <t>Yeux</t>
  </si>
  <si>
    <t xml:space="preserve">Contesté </t>
  </si>
  <si>
    <t>ENVIRONNEMENT</t>
  </si>
  <si>
    <t>R07 - Risques liés aux produits chimiques, aux émissions et aux déchets</t>
  </si>
  <si>
    <t>Agents chimiques</t>
  </si>
  <si>
    <t>Cou</t>
  </si>
  <si>
    <t xml:space="preserve">AT Intérimaire </t>
  </si>
  <si>
    <t>ROUTE</t>
  </si>
  <si>
    <t>R08 - Risques liés aux agents biologiques</t>
  </si>
  <si>
    <t xml:space="preserve">Biologique </t>
  </si>
  <si>
    <t>Membres supérieurs</t>
  </si>
  <si>
    <t>Presqu'accident</t>
  </si>
  <si>
    <t>COULOIR</t>
  </si>
  <si>
    <t>R09 - Risques liés aux équipements de travail</t>
  </si>
  <si>
    <t>Equipements de travail</t>
  </si>
  <si>
    <t>Mains</t>
  </si>
  <si>
    <t>R&amp;D</t>
  </si>
  <si>
    <t>R10 - Risques liés aux effondrements et aux chutes d'objets</t>
  </si>
  <si>
    <t>Chutes d'objets</t>
  </si>
  <si>
    <t>Tronc-Dos</t>
  </si>
  <si>
    <t>LOCAUX TECHNIQUES</t>
  </si>
  <si>
    <t>R11 - Risques et nuissances liés au bruit</t>
  </si>
  <si>
    <t>Bruit</t>
  </si>
  <si>
    <t>Membres inférieurs</t>
  </si>
  <si>
    <t>NATURE DES LESIONS</t>
  </si>
  <si>
    <t xml:space="preserve">LOCAUX SOCIAUX </t>
  </si>
  <si>
    <t>R12 - Risques liés aux ambiances thermiques</t>
  </si>
  <si>
    <t>Ambiances thermiques</t>
  </si>
  <si>
    <t>Pieds</t>
  </si>
  <si>
    <t>Fracture</t>
  </si>
  <si>
    <t>LOCAUX ANNEXES ENTREPRISE</t>
  </si>
  <si>
    <t>R13 - Risques d'incendie et d'explosion</t>
  </si>
  <si>
    <t>Incendie/ explosion</t>
  </si>
  <si>
    <t>Corps entier</t>
  </si>
  <si>
    <t>Plaie</t>
  </si>
  <si>
    <t>DATE AT / MP</t>
  </si>
  <si>
    <t>R14 - Risques liés à l'électricité</t>
  </si>
  <si>
    <t>Electricité</t>
  </si>
  <si>
    <t xml:space="preserve">Multiples </t>
  </si>
  <si>
    <t>Coupure</t>
  </si>
  <si>
    <t>R15 - Risques liés aux ambiances lumineuses</t>
  </si>
  <si>
    <t>Ambiances lumineuses</t>
  </si>
  <si>
    <t>MOIS</t>
  </si>
  <si>
    <t>Choc</t>
  </si>
  <si>
    <t>R16 - Risques liés aux rayonnements</t>
  </si>
  <si>
    <t>Rayonnements</t>
  </si>
  <si>
    <t>ANNEE</t>
  </si>
  <si>
    <t>STATUS</t>
  </si>
  <si>
    <t>Contusion</t>
  </si>
  <si>
    <t>R17 - Risques psychosociaux</t>
  </si>
  <si>
    <t>HEURE</t>
  </si>
  <si>
    <t>Psychosociaux</t>
  </si>
  <si>
    <t>CDI</t>
  </si>
  <si>
    <t xml:space="preserve">Brûlure chimique </t>
  </si>
  <si>
    <t xml:space="preserve">R18 - Risques liés aux vibrations </t>
  </si>
  <si>
    <t>Vibrations</t>
  </si>
  <si>
    <t>CDD</t>
  </si>
  <si>
    <t xml:space="preserve">DATE DEBUT ARRET </t>
  </si>
  <si>
    <t>Brûlure thermique</t>
  </si>
  <si>
    <t>R19 - Risques de heurt, de cognements</t>
  </si>
  <si>
    <t>Cognement</t>
  </si>
  <si>
    <t xml:space="preserve">DATE FIN ARRET </t>
  </si>
  <si>
    <t>Intérimaire</t>
  </si>
  <si>
    <t>Entorse</t>
  </si>
  <si>
    <t>R20 - Risques liés aux pratiques addictives</t>
  </si>
  <si>
    <t>NB DE JOURS ARRET /MOIS</t>
  </si>
  <si>
    <t>Pratiques addictives</t>
  </si>
  <si>
    <t>Alternance</t>
  </si>
  <si>
    <t>NB DE JOURS ARRET TOTAL</t>
  </si>
  <si>
    <t xml:space="preserve">Douleur, effort, lumbago </t>
  </si>
  <si>
    <t>R21 - Risques liés aux rayonnements ionisants</t>
  </si>
  <si>
    <t>Rayonnements ionissants</t>
  </si>
  <si>
    <t>EVENEMENT</t>
  </si>
  <si>
    <t>Lésion de natures multiples</t>
  </si>
  <si>
    <t>R22 - Risques de brûlures</t>
  </si>
  <si>
    <t>LIEU MACRO</t>
  </si>
  <si>
    <t>Brûlures</t>
  </si>
  <si>
    <t>LIEUX</t>
  </si>
  <si>
    <t>Malaise</t>
  </si>
  <si>
    <t>LIEU MICRO</t>
  </si>
  <si>
    <t>Ligne 1</t>
  </si>
  <si>
    <t xml:space="preserve">Déchirure musculaire </t>
  </si>
  <si>
    <t>NOM/ Prénom</t>
  </si>
  <si>
    <t>Conditionnement L1</t>
  </si>
  <si>
    <t>Autre</t>
  </si>
  <si>
    <t>Ligne 2</t>
  </si>
  <si>
    <t>STATUT</t>
  </si>
  <si>
    <t>Conditionnement L2</t>
  </si>
  <si>
    <t>DESCRIPTION DE L'ACCIDENT / SITUATION</t>
  </si>
  <si>
    <t>Ligne 3</t>
  </si>
  <si>
    <t>ELEMENT MATERIEL</t>
  </si>
  <si>
    <t>Conditionnement L3</t>
  </si>
  <si>
    <t>RISQUE</t>
  </si>
  <si>
    <t>Ligne 4</t>
  </si>
  <si>
    <t>ABBREVIATION RISQUE</t>
  </si>
  <si>
    <t>Conditionnement L4</t>
  </si>
  <si>
    <t>Salaison</t>
  </si>
  <si>
    <t>Local produits nus</t>
  </si>
  <si>
    <t xml:space="preserve">Déballage </t>
  </si>
  <si>
    <t>Local matière sèche</t>
  </si>
  <si>
    <t>COMMENTAIRES</t>
  </si>
  <si>
    <t>Local matière secondaire</t>
  </si>
  <si>
    <t>Sciage</t>
  </si>
  <si>
    <t xml:space="preserve">Ajout DUERP? </t>
  </si>
  <si>
    <t>Couloirs de circulation</t>
  </si>
  <si>
    <t>Cuisson féculents</t>
  </si>
  <si>
    <t>Conditionnement A</t>
  </si>
  <si>
    <t>Conditionnement B</t>
  </si>
  <si>
    <t xml:space="preserve">Cuisine </t>
  </si>
  <si>
    <t>Local produits chimiques</t>
  </si>
  <si>
    <t xml:space="preserve">Logistique sèche </t>
  </si>
  <si>
    <t>Logistique surgelée</t>
  </si>
  <si>
    <t>Atelier maintenance</t>
  </si>
  <si>
    <t>Administratif</t>
  </si>
  <si>
    <t>Laboratoire</t>
  </si>
  <si>
    <t>Combles</t>
  </si>
  <si>
    <t>Extérieur</t>
  </si>
  <si>
    <t>Route</t>
  </si>
  <si>
    <t xml:space="preserve">Dernier accident </t>
  </si>
  <si>
    <t>Jours sans accident</t>
  </si>
  <si>
    <t xml:space="preserve">Jours arrêt (ATAA + prolongation) </t>
  </si>
  <si>
    <t>Nbre A.T avec arrêt</t>
  </si>
  <si>
    <t>Nbre A.T sans arrêt</t>
  </si>
  <si>
    <t>Nombre de jours d’arrêt AT</t>
  </si>
  <si>
    <t>Nombre de jours d'arrêt MP</t>
  </si>
  <si>
    <t>Nombre de jours d'arrêt AT / MP</t>
  </si>
  <si>
    <t>Nombre d'heures travaillées</t>
  </si>
  <si>
    <t xml:space="preserve">Taux de fréquence TF </t>
  </si>
  <si>
    <t>Année</t>
  </si>
  <si>
    <t>Mois</t>
  </si>
  <si>
    <t>Taux de
 fréquence
glissant</t>
  </si>
  <si>
    <t>TF  branche régional</t>
  </si>
  <si>
    <t>Nombre d'heures 
travaillées</t>
  </si>
  <si>
    <t>Cumul heures
travaillées</t>
  </si>
  <si>
    <t>Nombre d'AT 
avec arrêt</t>
  </si>
  <si>
    <t>Taux de gravité TG AT avec arrêt</t>
  </si>
  <si>
    <t>Cumul 
nombre d'AT avec arrêt</t>
  </si>
  <si>
    <t>Nombre d'AT
sans arrêt</t>
  </si>
  <si>
    <t>Taux de gravité</t>
  </si>
  <si>
    <t>Taux de fréquence</t>
  </si>
  <si>
    <t>Janv</t>
  </si>
  <si>
    <t>Taux de gravité AT / MP avec arrêt</t>
  </si>
  <si>
    <t>TG branche  régional</t>
  </si>
  <si>
    <t>Févr</t>
  </si>
  <si>
    <t>Mars</t>
  </si>
  <si>
    <t>Avr</t>
  </si>
  <si>
    <t>Mai</t>
  </si>
  <si>
    <t>Juin</t>
  </si>
  <si>
    <t>Juil</t>
  </si>
  <si>
    <t>Août</t>
  </si>
  <si>
    <t>Sept</t>
  </si>
  <si>
    <t>Oct</t>
  </si>
  <si>
    <t>Nov</t>
  </si>
  <si>
    <t>Déc</t>
  </si>
  <si>
    <t>Nombre de EVENEMENT</t>
  </si>
  <si>
    <t>Total général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</si>
</sst>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_-* #,##0.00_-;\-* #,##0.00_-;_-* &quot;-&quot;??_-;_-@"/>
    <numFmt numFmtId="166" formatCode="0.0"/>
  </numFmts>
  <fonts count="30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sz val="11.0"/>
      <color theme="1"/>
      <name val="Arial"/>
    </font>
    <font>
      <sz val="12.0"/>
      <color theme="1"/>
      <name val="Aptos Narrow"/>
    </font>
    <font>
      <b/>
      <sz val="36.0"/>
      <color rgb="FF030E9F"/>
      <name val="Aptos Narrow"/>
    </font>
    <font>
      <b/>
      <sz val="20.0"/>
      <color theme="5"/>
      <name val="Aptos Narrow"/>
    </font>
    <font>
      <b/>
      <sz val="10.0"/>
      <color rgb="FFFF9900"/>
      <name val="Aptos Narrow"/>
    </font>
    <font>
      <b/>
      <sz val="14.0"/>
      <color theme="1"/>
      <name val="Aptos Narrow"/>
    </font>
    <font>
      <b/>
      <sz val="16.0"/>
      <color rgb="FFFF0000"/>
      <name val="Aptos Narrow"/>
    </font>
    <font>
      <b/>
      <sz val="14.0"/>
      <color theme="1"/>
      <name val="Calibri"/>
    </font>
    <font>
      <color theme="1"/>
      <name val="Aptos Narrow"/>
      <scheme val="minor"/>
    </font>
    <font>
      <b/>
      <i/>
      <sz val="14.0"/>
      <color theme="1"/>
      <name val="Calibri"/>
    </font>
    <font>
      <sz val="14.0"/>
      <color theme="1"/>
      <name val="Calibri"/>
    </font>
    <font>
      <sz val="14.0"/>
      <color rgb="FFFF0000"/>
      <name val="Calibri"/>
    </font>
    <font>
      <b/>
      <sz val="11.0"/>
      <color theme="1"/>
      <name val="Calibri"/>
    </font>
    <font>
      <i/>
      <sz val="14.0"/>
      <color theme="1"/>
      <name val="Calibri"/>
    </font>
    <font>
      <i/>
      <sz val="14.0"/>
      <color rgb="FFFF0000"/>
      <name val="Calibri"/>
    </font>
    <font>
      <i/>
      <sz val="12.0"/>
      <color theme="1"/>
      <name val="Calibri"/>
    </font>
    <font>
      <b/>
      <sz val="20.0"/>
      <color rgb="FFFF0000"/>
      <name val="Aptos Narrow"/>
    </font>
    <font>
      <sz val="11.0"/>
      <color rgb="FF000000"/>
      <name val="Calibri"/>
    </font>
    <font>
      <sz val="14.0"/>
      <color theme="1"/>
      <name val="Aptos Narrow"/>
    </font>
    <font>
      <b/>
      <sz val="14.0"/>
      <color rgb="FFFFFFFF"/>
      <name val="Aptos Narrow"/>
    </font>
    <font>
      <sz val="14.0"/>
      <color rgb="FFFF0000"/>
      <name val="Aptos Narrow"/>
    </font>
    <font>
      <b/>
      <sz val="11.0"/>
      <color rgb="FFFF0000"/>
      <name val="Aptos Narrow"/>
    </font>
    <font>
      <i/>
      <sz val="14.0"/>
      <color rgb="FFFFFFFF"/>
      <name val="Aptos Narrow"/>
    </font>
    <font>
      <b/>
      <sz val="11.0"/>
      <color rgb="FFFFFFFF"/>
      <name val="Aptos Narrow"/>
    </font>
    <font>
      <b/>
      <i/>
      <sz val="14.0"/>
      <color theme="1"/>
      <name val="Aptos Narrow"/>
    </font>
    <font>
      <i/>
      <sz val="14.0"/>
      <color theme="1"/>
      <name val="Aptos Narrow"/>
    </font>
    <font>
      <sz val="10.0"/>
      <color theme="1"/>
      <name val="Aptos Narrow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CAEDFB"/>
        <bgColor rgb="FFCAEDFB"/>
      </patternFill>
    </fill>
    <fill>
      <patternFill patternType="solid">
        <fgColor rgb="FF71A9E0"/>
        <bgColor rgb="FF71A9E0"/>
      </patternFill>
    </fill>
    <fill>
      <patternFill patternType="solid">
        <fgColor rgb="FFFFFF00"/>
        <bgColor rgb="FFFFFF00"/>
      </patternFill>
    </fill>
    <fill>
      <patternFill patternType="solid">
        <fgColor rgb="FF70A8E0"/>
        <bgColor rgb="FF70A8E0"/>
      </patternFill>
    </fill>
    <fill>
      <patternFill patternType="solid">
        <fgColor theme="0"/>
        <bgColor theme="0"/>
      </patternFill>
    </fill>
    <fill>
      <patternFill patternType="solid">
        <fgColor rgb="FFD0D0D0"/>
        <bgColor rgb="FFD0D0D0"/>
      </patternFill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  <fill>
      <patternFill patternType="solid">
        <fgColor rgb="FFD8D8D8"/>
        <bgColor rgb="FFD8D8D8"/>
      </patternFill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left" shrinkToFit="0" vertical="center" wrapText="1"/>
    </xf>
    <xf borderId="2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ill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wrapText="1"/>
    </xf>
    <xf borderId="4" fillId="3" fontId="7" numFmtId="0" xfId="0" applyAlignment="1" applyBorder="1" applyFill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6" fillId="3" fontId="7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4" numFmtId="0" xfId="0" applyAlignment="1" applyFont="1">
      <alignment horizontal="left" shrinkToFit="0" vertical="center" wrapText="1"/>
    </xf>
    <xf borderId="7" fillId="3" fontId="7" numFmtId="0" xfId="0" applyAlignment="1" applyBorder="1" applyFill="1" applyFont="1">
      <alignment horizontal="center" readingOrder="0" shrinkToFit="0" vertical="center" wrapText="1"/>
    </xf>
    <xf borderId="8" fillId="4" fontId="2" numFmtId="164" xfId="0" applyAlignment="1" applyBorder="1" applyFill="1" applyFont="1" applyNumberFormat="1">
      <alignment horizontal="center" shrinkToFit="0" vertical="center" wrapText="0"/>
    </xf>
    <xf borderId="8" fillId="4" fontId="2" numFmtId="0" xfId="0" applyAlignment="1" applyBorder="1" applyFill="1" applyFont="1">
      <alignment horizontal="center" shrinkToFit="0" vertical="center" wrapText="0"/>
    </xf>
    <xf borderId="0" fillId="0" fontId="8" numFmtId="0" xfId="0" applyAlignment="1" applyFont="1">
      <alignment horizontal="center" vertical="center"/>
    </xf>
    <xf borderId="0" fillId="0" fontId="8" numFmtId="0" xfId="0" applyFont="1"/>
    <xf borderId="8" fillId="4" fontId="2" numFmtId="2" xfId="0" applyAlignment="1" applyBorder="1" applyFill="1" applyFont="1" applyNumberFormat="1">
      <alignment horizontal="center" shrinkToFit="0" vertical="center" wrapText="0"/>
    </xf>
    <xf borderId="0" fillId="0" fontId="9" numFmtId="164" xfId="0" applyAlignment="1" applyFont="1" applyNumberFormat="1">
      <alignment horizontal="center" vertical="center"/>
    </xf>
    <xf borderId="0" fillId="0" fontId="10" numFmtId="0" xfId="0" applyAlignment="1" applyFont="1">
      <alignment shrinkToFit="0" wrapText="1"/>
    </xf>
    <xf borderId="1" fillId="4" fontId="2" numFmtId="1" xfId="0" applyAlignment="1" applyBorder="1" applyFill="1" applyFont="1" applyNumberFormat="1">
      <alignment horizontal="center" shrinkToFit="0" vertical="center" wrapText="0"/>
    </xf>
    <xf borderId="9" fillId="5" fontId="10" numFmtId="0" xfId="0" applyAlignment="1" applyBorder="1" applyFill="1" applyFont="1">
      <alignment horizontal="center" shrinkToFit="0" wrapText="1"/>
    </xf>
    <xf borderId="8" fillId="4" fontId="2" numFmtId="0" xfId="0" applyAlignment="1" applyBorder="1" applyFill="1" applyFont="1">
      <alignment horizontal="center" shrinkToFit="0" vertical="center" wrapText="1"/>
    </xf>
    <xf borderId="9" fillId="6" fontId="10" numFmtId="0" xfId="0" applyAlignment="1" applyBorder="1" applyFill="1" applyFont="1">
      <alignment horizontal="center" shrinkToFit="0" wrapText="1"/>
    </xf>
    <xf borderId="8" fillId="4" fontId="3" numFmtId="0" xfId="0" applyAlignment="1" applyBorder="1" applyFill="1" applyFont="1">
      <alignment horizontal="center" readingOrder="0" shrinkToFit="0" vertical="center" wrapText="0"/>
    </xf>
    <xf borderId="0" fillId="0" fontId="11" numFmtId="0" xfId="0" applyFont="1"/>
    <xf borderId="1" fillId="7" fontId="2" numFmtId="0" xfId="0" applyAlignment="1" applyBorder="1" applyFill="1" applyFont="1">
      <alignment horizontal="center" vertical="center"/>
    </xf>
    <xf borderId="1" fillId="7" fontId="2" numFmtId="0" xfId="0" applyAlignment="1" applyBorder="1" applyFill="1" applyFont="1">
      <alignment horizontal="center" shrinkToFit="0" vertical="center" wrapText="1"/>
    </xf>
    <xf borderId="10" fillId="0" fontId="12" numFmtId="0" xfId="0" applyAlignment="1" applyBorder="1" applyFont="1">
      <alignment horizontal="left" shrinkToFit="0" vertical="center" wrapText="1"/>
    </xf>
    <xf borderId="11" fillId="0" fontId="13" numFmtId="0" xfId="0" applyAlignment="1" applyBorder="1" applyFont="1">
      <alignment horizontal="center" shrinkToFit="0" vertical="center" wrapText="1"/>
    </xf>
    <xf borderId="1" fillId="4" fontId="2" numFmtId="0" xfId="0" applyAlignment="1" applyBorder="1" applyFill="1" applyFont="1">
      <alignment horizontal="center" shrinkToFit="0" vertical="center" wrapText="1"/>
    </xf>
    <xf borderId="11" fillId="0" fontId="14" numFmtId="0" xfId="0" applyAlignment="1" applyBorder="1" applyFont="1">
      <alignment horizontal="center" shrinkToFit="0" vertical="center" wrapText="1"/>
    </xf>
    <xf borderId="0" fillId="0" fontId="15" numFmtId="164" xfId="0" applyAlignment="1" applyFont="1" applyNumberFormat="1">
      <alignment horizontal="center" shrinkToFit="0" vertical="center" wrapText="1"/>
    </xf>
    <xf borderId="1" fillId="0" fontId="2" numFmtId="164" xfId="0" applyAlignment="1" applyBorder="1" applyFont="1" applyNumberFormat="1">
      <alignment horizontal="center" vertical="center"/>
    </xf>
    <xf borderId="1" fillId="0" fontId="2" numFmtId="1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/>
    </xf>
    <xf borderId="12" fillId="0" fontId="12" numFmtId="0" xfId="0" applyAlignment="1" applyBorder="1" applyFont="1">
      <alignment horizontal="left" shrinkToFit="0" vertical="center" wrapText="1"/>
    </xf>
    <xf borderId="0" fillId="0" fontId="2" numFmtId="16" xfId="0" applyFont="1" applyNumberFormat="1"/>
    <xf borderId="13" fillId="0" fontId="12" numFmtId="0" xfId="0" applyAlignment="1" applyBorder="1" applyFont="1">
      <alignment horizontal="left" shrinkToFit="0" vertical="top" wrapText="1"/>
    </xf>
    <xf borderId="1" fillId="0" fontId="13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2" numFmtId="165" xfId="0" applyAlignment="1" applyFont="1" applyNumberFormat="1">
      <alignment horizontal="center" vertical="center"/>
    </xf>
    <xf borderId="1" fillId="0" fontId="16" numFmtId="0" xfId="0" applyAlignment="1" applyBorder="1" applyFont="1">
      <alignment horizontal="center" shrinkToFit="0" vertical="center" wrapText="1"/>
    </xf>
    <xf borderId="1" fillId="0" fontId="17" numFmtId="0" xfId="0" applyAlignment="1" applyBorder="1" applyFont="1">
      <alignment horizontal="center" shrinkToFit="0" vertical="center" wrapText="1"/>
    </xf>
    <xf borderId="14" fillId="0" fontId="18" numFmtId="0" xfId="0" applyAlignment="1" applyBorder="1" applyFont="1">
      <alignment horizontal="center" shrinkToFit="0" vertical="center" wrapText="1"/>
    </xf>
    <xf borderId="0" fillId="0" fontId="2" numFmtId="164" xfId="0" applyAlignment="1" applyFont="1" applyNumberFormat="1">
      <alignment horizontal="center" vertical="center"/>
    </xf>
    <xf borderId="2" fillId="8" fontId="2" numFmtId="0" xfId="0" applyBorder="1" applyFill="1" applyFont="1"/>
    <xf borderId="1" fillId="0" fontId="13" numFmtId="3" xfId="0" applyAlignment="1" applyBorder="1" applyFont="1" applyNumberFormat="1">
      <alignment horizontal="center" readingOrder="0" shrinkToFit="0" vertical="center" wrapText="1"/>
    </xf>
    <xf borderId="0" fillId="0" fontId="19" numFmtId="0" xfId="0" applyFont="1"/>
    <xf borderId="0" fillId="0" fontId="19" numFmtId="164" xfId="0" applyAlignment="1" applyFont="1" applyNumberFormat="1">
      <alignment horizontal="center"/>
    </xf>
    <xf borderId="1" fillId="6" fontId="14" numFmtId="3" xfId="0" applyAlignment="1" applyBorder="1" applyFill="1" applyFont="1" applyNumberFormat="1">
      <alignment horizontal="center" shrinkToFit="0" vertical="center" wrapText="1"/>
    </xf>
    <xf borderId="0" fillId="0" fontId="19" numFmtId="164" xfId="0" applyFont="1" applyNumberFormat="1"/>
    <xf borderId="0" fillId="0" fontId="20" numFmtId="4" xfId="0" applyFont="1" applyNumberFormat="1"/>
    <xf borderId="0" fillId="0" fontId="2" numFmtId="0" xfId="0" applyAlignment="1" applyFont="1">
      <alignment horizontal="center"/>
    </xf>
    <xf borderId="0" fillId="0" fontId="2" numFmtId="1" xfId="0" applyFont="1" applyNumberFormat="1"/>
    <xf borderId="1" fillId="0" fontId="13" numFmtId="166" xfId="0" applyAlignment="1" applyBorder="1" applyFont="1" applyNumberFormat="1">
      <alignment horizontal="center" shrinkToFit="0" vertical="center" wrapText="1"/>
    </xf>
    <xf borderId="1" fillId="0" fontId="21" numFmtId="166" xfId="0" applyAlignment="1" applyBorder="1" applyFont="1" applyNumberFormat="1">
      <alignment horizontal="center" vertical="center"/>
    </xf>
    <xf borderId="15" fillId="9" fontId="22" numFmtId="0" xfId="0" applyAlignment="1" applyBorder="1" applyFill="1" applyFont="1">
      <alignment horizontal="center" readingOrder="0" shrinkToFit="0" vertical="center" wrapText="1"/>
    </xf>
    <xf borderId="1" fillId="0" fontId="23" numFmtId="166" xfId="0" applyAlignment="1" applyBorder="1" applyFont="1" applyNumberFormat="1">
      <alignment horizontal="center" vertical="center"/>
    </xf>
    <xf borderId="0" fillId="0" fontId="24" numFmtId="166" xfId="0" applyAlignment="1" applyFont="1" applyNumberFormat="1">
      <alignment horizontal="center" vertical="center"/>
    </xf>
    <xf borderId="15" fillId="9" fontId="25" numFmtId="0" xfId="0" applyAlignment="1" applyBorder="1" applyFill="1" applyFont="1">
      <alignment horizontal="center" readingOrder="0" shrinkToFit="0" vertical="center" wrapText="1"/>
    </xf>
    <xf borderId="1" fillId="6" fontId="14" numFmtId="0" xfId="0" applyAlignment="1" applyBorder="1" applyFill="1" applyFont="1">
      <alignment horizontal="center" shrinkToFit="0" vertical="center" wrapText="1"/>
    </xf>
    <xf borderId="1" fillId="0" fontId="13" numFmtId="2" xfId="0" applyAlignment="1" applyBorder="1" applyFont="1" applyNumberFormat="1">
      <alignment horizontal="center" shrinkToFit="0" vertical="center" wrapText="1"/>
    </xf>
    <xf borderId="16" fillId="10" fontId="26" numFmtId="0" xfId="0" applyAlignment="1" applyBorder="1" applyFill="1" applyFont="1">
      <alignment horizontal="center" readingOrder="0" shrinkToFit="0" vertical="center" wrapText="1"/>
    </xf>
    <xf borderId="17" fillId="10" fontId="26" numFmtId="0" xfId="0" applyAlignment="1" applyBorder="1" applyFill="1" applyFont="1">
      <alignment horizontal="center" readingOrder="0" shrinkToFit="0" vertical="center" wrapText="1"/>
    </xf>
    <xf borderId="1" fillId="0" fontId="21" numFmtId="2" xfId="0" applyAlignment="1" applyBorder="1" applyFont="1" applyNumberFormat="1">
      <alignment horizontal="center" vertical="center"/>
    </xf>
    <xf borderId="18" fillId="6" fontId="8" numFmtId="0" xfId="0" applyAlignment="1" applyBorder="1" applyFill="1" applyFont="1">
      <alignment horizontal="center" shrinkToFit="0" vertical="center" wrapText="0"/>
    </xf>
    <xf borderId="1" fillId="0" fontId="23" numFmtId="2" xfId="0" applyAlignment="1" applyBorder="1" applyFont="1" applyNumberFormat="1">
      <alignment horizontal="center" vertical="center"/>
    </xf>
    <xf borderId="16" fillId="11" fontId="27" numFmtId="17" xfId="0" applyAlignment="1" applyBorder="1" applyFill="1" applyFont="1" applyNumberFormat="1">
      <alignment shrinkToFit="0" vertical="center" wrapText="0"/>
    </xf>
    <xf borderId="11" fillId="0" fontId="8" numFmtId="2" xfId="0" applyAlignment="1" applyBorder="1" applyFont="1" applyNumberFormat="1">
      <alignment horizontal="center" shrinkToFit="0" vertical="center" wrapText="1"/>
    </xf>
    <xf borderId="11" fillId="0" fontId="21" numFmtId="0" xfId="0" applyAlignment="1" applyBorder="1" applyFont="1">
      <alignment horizontal="center" shrinkToFit="0" vertical="center" wrapText="1"/>
    </xf>
    <xf borderId="16" fillId="12" fontId="28" numFmtId="0" xfId="0" applyAlignment="1" applyBorder="1" applyFill="1" applyFont="1">
      <alignment horizontal="center" shrinkToFit="0" vertical="center" wrapText="1"/>
    </xf>
    <xf borderId="19" fillId="0" fontId="12" numFmtId="0" xfId="0" applyAlignment="1" applyBorder="1" applyFont="1">
      <alignment horizontal="left" shrinkToFit="0" vertical="top" wrapText="1"/>
    </xf>
    <xf borderId="1" fillId="6" fontId="13" numFmtId="0" xfId="0" applyAlignment="1" applyBorder="1" applyFill="1" applyFont="1">
      <alignment horizontal="center" shrinkToFit="0" vertical="center" wrapText="1"/>
    </xf>
    <xf borderId="1" fillId="10" fontId="2" numFmtId="0" xfId="0" applyAlignment="1" applyBorder="1" applyFill="1" applyFont="1">
      <alignment shrinkToFit="0" vertical="center" wrapText="0"/>
    </xf>
    <xf borderId="20" fillId="10" fontId="2" numFmtId="0" xfId="0" applyAlignment="1" applyBorder="1" applyFill="1" applyFont="1">
      <alignment shrinkToFit="0" vertical="center" wrapText="0"/>
    </xf>
    <xf borderId="1" fillId="0" fontId="8" numFmtId="2" xfId="0" applyAlignment="1" applyBorder="1" applyFont="1" applyNumberFormat="1">
      <alignment horizontal="center" shrinkToFit="0" vertical="center" wrapText="1"/>
    </xf>
    <xf borderId="1" fillId="0" fontId="21" numFmtId="0" xfId="0" applyAlignment="1" applyBorder="1" applyFont="1">
      <alignment horizontal="center" shrinkToFit="0" vertical="center" wrapText="1"/>
    </xf>
    <xf borderId="1" fillId="12" fontId="28" numFmtId="0" xfId="0" applyAlignment="1" applyBorder="1" applyFill="1" applyFont="1">
      <alignment horizontal="center" shrinkToFit="0" vertical="center" wrapText="1"/>
    </xf>
    <xf borderId="8" fillId="4" fontId="3" numFmtId="0" xfId="0" applyAlignment="1" applyBorder="1" applyFill="1" applyFont="1">
      <alignment horizontal="center" readingOrder="0" shrinkToFit="0" vertical="center" wrapText="1"/>
    </xf>
    <xf borderId="21" fillId="0" fontId="8" numFmtId="2" xfId="0" applyAlignment="1" applyBorder="1" applyFont="1" applyNumberFormat="1">
      <alignment horizontal="center" shrinkToFit="0" vertical="center" wrapText="1"/>
    </xf>
    <xf borderId="21" fillId="0" fontId="21" numFmtId="0" xfId="0" applyAlignment="1" applyBorder="1" applyFont="1">
      <alignment horizontal="center" shrinkToFit="0" vertical="center" wrapText="1"/>
    </xf>
    <xf borderId="21" fillId="12" fontId="28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left"/>
    </xf>
    <xf borderId="1" fillId="0" fontId="21" numFmtId="2" xfId="0" applyAlignment="1" applyBorder="1" applyFont="1" applyNumberFormat="1">
      <alignment horizontal="center" shrinkToFit="0" vertical="center" wrapText="0"/>
    </xf>
    <xf borderId="11" fillId="0" fontId="21" numFmtId="0" xfId="0" applyAlignment="1" applyBorder="1" applyFont="1">
      <alignment horizontal="center" shrinkToFit="0" vertical="center" wrapText="0"/>
    </xf>
    <xf borderId="16" fillId="12" fontId="28" numFmtId="0" xfId="0" applyAlignment="1" applyBorder="1" applyFill="1" applyFont="1">
      <alignment horizontal="center" shrinkToFit="0" vertical="center" wrapText="0"/>
    </xf>
    <xf borderId="1" fillId="0" fontId="21" numFmtId="0" xfId="0" applyAlignment="1" applyBorder="1" applyFont="1">
      <alignment horizontal="center" shrinkToFit="0" vertical="center" wrapText="0"/>
    </xf>
    <xf borderId="21" fillId="0" fontId="21" numFmtId="0" xfId="0" applyAlignment="1" applyBorder="1" applyFont="1">
      <alignment horizontal="center" shrinkToFit="0" vertical="center" wrapText="0"/>
    </xf>
    <xf borderId="1" fillId="4" fontId="2" numFmtId="0" xfId="0" applyAlignment="1" applyBorder="1" applyFill="1" applyFont="1">
      <alignment horizontal="center" shrinkToFit="0" vertical="center" wrapText="0"/>
    </xf>
    <xf borderId="1" fillId="4" fontId="2" numFmtId="164" xfId="0" applyAlignment="1" applyBorder="1" applyFill="1" applyFont="1" applyNumberFormat="1">
      <alignment horizontal="center" shrinkToFit="0" vertical="center" wrapText="0"/>
    </xf>
    <xf borderId="0" fillId="0" fontId="2" numFmtId="10" xfId="0" applyFont="1" applyNumberFormat="1"/>
    <xf borderId="1" fillId="10" fontId="2" numFmtId="2" xfId="0" applyAlignment="1" applyBorder="1" applyFill="1" applyFont="1" applyNumberFormat="1">
      <alignment horizontal="center" shrinkToFit="0" vertical="center" wrapText="0"/>
    </xf>
    <xf borderId="20" fillId="10" fontId="2" numFmtId="2" xfId="0" applyAlignment="1" applyBorder="1" applyFill="1" applyFont="1" applyNumberFormat="1">
      <alignment horizontal="center" shrinkToFit="0" vertical="center" wrapText="0"/>
    </xf>
    <xf borderId="0" fillId="0" fontId="2" numFmtId="1" xfId="0" applyAlignment="1" applyFont="1" applyNumberFormat="1">
      <alignment horizontal="center" vertical="center"/>
    </xf>
    <xf borderId="0" fillId="0" fontId="29" numFmtId="0" xfId="0" applyAlignment="1" applyFont="1">
      <alignment horizontal="center" vertical="center"/>
    </xf>
    <xf borderId="1" fillId="0" fontId="21" numFmtId="3" xfId="0" applyAlignment="1" applyBorder="1" applyFont="1" applyNumberFormat="1">
      <alignment horizontal="center" shrinkToFit="0" vertical="center" wrapText="0"/>
    </xf>
    <xf borderId="16" fillId="12" fontId="28" numFmtId="1" xfId="0" applyAlignment="1" applyBorder="1" applyFill="1" applyFont="1" applyNumberFormat="1">
      <alignment horizontal="center" shrinkToFit="0" vertical="center" wrapText="0"/>
    </xf>
    <xf borderId="20" fillId="10" fontId="2" numFmtId="2" xfId="0" applyAlignment="1" applyBorder="1" applyFill="1" applyFont="1" applyNumberFormat="1">
      <alignment shrinkToFit="0" vertical="center" wrapText="0"/>
    </xf>
    <xf borderId="5" fillId="0" fontId="21" numFmtId="2" xfId="0" applyAlignment="1" applyBorder="1" applyFont="1" applyNumberFormat="1">
      <alignment horizontal="center" shrinkToFit="0" vertical="center" wrapText="0"/>
    </xf>
    <xf borderId="5" fillId="0" fontId="21" numFmtId="3" xfId="0" applyAlignment="1" applyBorder="1" applyFont="1" applyNumberFormat="1">
      <alignment horizontal="center" shrinkToFit="0" vertical="center" wrapText="0"/>
    </xf>
    <xf borderId="8" fillId="10" fontId="2" numFmtId="0" xfId="0" applyAlignment="1" applyBorder="1" applyFill="1" applyFont="1">
      <alignment shrinkToFit="0" vertical="center" wrapText="0"/>
    </xf>
    <xf borderId="22" fillId="10" fontId="2" numFmtId="2" xfId="0" applyAlignment="1" applyBorder="1" applyFill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2">
    <tableStyle count="4" pivot="0" name="SUIVI AT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TF GLISSANT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pivotCacheDefinition" Target="pivotCache/pivotCacheDefinition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3200">
                <a:solidFill>
                  <a:srgbClr val="757575"/>
                </a:solidFill>
                <a:latin typeface="+mn-lt"/>
              </a:defRPr>
            </a:pPr>
            <a:r>
              <a:rPr b="0" i="0" sz="3200">
                <a:solidFill>
                  <a:srgbClr val="757575"/>
                </a:solidFill>
                <a:latin typeface="+mn-lt"/>
              </a:rPr>
              <a:t>REPARTITION DE L'ACCIDENTOLOGIE PAR EVENEMENT EN 2026</a:t>
            </a:r>
          </a:p>
        </c:rich>
      </c:tx>
      <c:layout>
        <c:manualLayout>
          <c:xMode val="edge"/>
          <c:yMode val="edge"/>
          <c:x val="0.21965185581760505"/>
          <c:y val="0.049679747525052345"/>
        </c:manualLayout>
      </c:layout>
      <c:overlay val="0"/>
    </c:title>
    <c:plotArea>
      <c:layout>
        <c:manualLayout>
          <c:xMode val="edge"/>
          <c:yMode val="edge"/>
          <c:x val="0.03802802361266224"/>
          <c:y val="0.17879553899502912"/>
          <c:w val="0.8039647878150376"/>
          <c:h val="0.6907666259353522"/>
        </c:manualLayout>
      </c:layout>
      <c:barChart>
        <c:barDir val="col"/>
        <c:ser>
          <c:idx val="0"/>
          <c:order val="0"/>
          <c:tx>
            <c:strRef>
              <c:f>'TABLEAU EV.MOIS'!$B$4:$B$5</c:f>
            </c:strRef>
          </c:tx>
          <c:cat>
            <c:strRef>
              <c:f>'TABLEAU EV.MOIS'!$A$6:$A$11</c:f>
            </c:strRef>
          </c:cat>
          <c:val>
            <c:numRef>
              <c:f>'TABLEAU EV.MOIS'!$B$6:$B$11</c:f>
              <c:numCache/>
            </c:numRef>
          </c:val>
        </c:ser>
        <c:ser>
          <c:idx val="1"/>
          <c:order val="1"/>
          <c:tx>
            <c:strRef>
              <c:f>'TABLEAU EV.MOIS'!$C$4:$C$5</c:f>
            </c:strRef>
          </c:tx>
          <c:cat>
            <c:strRef>
              <c:f>'TABLEAU EV.MOIS'!$A$6:$A$11</c:f>
            </c:strRef>
          </c:cat>
          <c:val>
            <c:numRef>
              <c:f>'TABLEAU EV.MOIS'!$C$6:$C$11</c:f>
              <c:numCache/>
            </c:numRef>
          </c:val>
        </c:ser>
        <c:ser>
          <c:idx val="2"/>
          <c:order val="2"/>
          <c:tx>
            <c:strRef>
              <c:f>'TABLEAU EV.MOIS'!$D$4:$D$5</c:f>
            </c:strRef>
          </c:tx>
          <c:cat>
            <c:strRef>
              <c:f>'TABLEAU EV.MOIS'!$A$6:$A$11</c:f>
            </c:strRef>
          </c:cat>
          <c:val>
            <c:numRef>
              <c:f>'TABLEAU EV.MOIS'!$D$6:$D$11</c:f>
              <c:numCache/>
            </c:numRef>
          </c:val>
        </c:ser>
        <c:axId val="2051411373"/>
        <c:axId val="1491228479"/>
      </c:barChart>
      <c:catAx>
        <c:axId val="20514113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800">
                <a:solidFill>
                  <a:srgbClr val="000000"/>
                </a:solidFill>
                <a:latin typeface="+mn-lt"/>
              </a:defRPr>
            </a:pPr>
          </a:p>
        </c:txPr>
        <c:crossAx val="1491228479"/>
      </c:catAx>
      <c:valAx>
        <c:axId val="149122847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51411373"/>
      </c:valAx>
    </c:plotArea>
    <c:legend>
      <c:legendPos val="r"/>
      <c:layout>
        <c:manualLayout>
          <c:xMode val="edge"/>
          <c:yMode val="edge"/>
          <c:x val="0.8363907873034628"/>
          <c:y val="0.3983660382673356"/>
        </c:manualLayout>
      </c:layout>
      <c:overlay val="0"/>
      <c:txPr>
        <a:bodyPr/>
        <a:lstStyle/>
        <a:p>
          <a:pPr lvl="0">
            <a:defRPr b="1" i="0" sz="2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SIEGE LESIONS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'ACC. RISQUE'!$B$31</c:f>
            </c:strRef>
          </c:tx>
          <c:cat>
            <c:strRef>
              <c:f>'ACC. RISQUE'!$A$32:$A$58</c:f>
            </c:strRef>
          </c:cat>
          <c:val>
            <c:numRef>
              <c:f>'ACC. RISQUE'!$B$32:$B$58</c:f>
              <c:numCache/>
            </c:numRef>
          </c:val>
        </c:ser>
        <c:axId val="583451609"/>
        <c:axId val="167318932"/>
      </c:barChart>
      <c:catAx>
        <c:axId val="58345160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7318932"/>
      </c:catAx>
      <c:valAx>
        <c:axId val="167318932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583451609"/>
        <c:crosses val="max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NATURE LESIONS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'ACC. RISQUE'!$B$74</c:f>
            </c:strRef>
          </c:tx>
          <c:cat>
            <c:strRef>
              <c:f>'ACC. RISQUE'!$A$75:$A$84</c:f>
            </c:strRef>
          </c:cat>
          <c:val>
            <c:numRef>
              <c:f>'ACC. RISQUE'!$B$75:$B$84</c:f>
              <c:numCache/>
            </c:numRef>
          </c:val>
        </c:ser>
        <c:axId val="73694144"/>
        <c:axId val="1460780046"/>
      </c:barChart>
      <c:catAx>
        <c:axId val="736941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0780046"/>
      </c:catAx>
      <c:valAx>
        <c:axId val="1460780046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73694144"/>
        <c:crosses val="max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Répartition de l'accidentologie en fonction du status 2026</a:t>
            </a:r>
          </a:p>
        </c:rich>
      </c:tx>
      <c:layout>
        <c:manualLayout>
          <c:xMode val="edge"/>
          <c:yMode val="edge"/>
          <c:x val="0.1481247318312015"/>
          <c:y val="0.09442732781854381"/>
        </c:manualLayout>
      </c:layout>
      <c:overlay val="0"/>
    </c:title>
    <c:view3D>
      <c:rotX val="50"/>
      <c:perspective val="0"/>
    </c:view3D>
    <c:plotArea>
      <c:layout>
        <c:manualLayout>
          <c:xMode val="edge"/>
          <c:yMode val="edge"/>
          <c:x val="0.14802391969045106"/>
          <c:y val="0.316813295445615"/>
          <c:w val="0.4341607814487107"/>
          <c:h val="0.683186704554385"/>
        </c:manualLayout>
      </c:layout>
      <c:pie3DChart>
        <c:varyColors val="1"/>
        <c:ser>
          <c:idx val="0"/>
          <c:order val="0"/>
          <c:tx>
            <c:strRef>
              <c:f>'TABLEAU ACC.STAT'!$B$3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</c:dPt>
          <c:dPt>
            <c:idx val="2"/>
          </c:dPt>
          <c:dPt>
            <c:idx val="3"/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'TABLEAU ACC.STAT'!$A$4:$A$7</c:f>
            </c:strRef>
          </c:cat>
          <c:val>
            <c:numRef>
              <c:f>'TABLEAU ACC.STAT'!$B$4:$B$7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layout>
        <c:manualLayout>
          <c:xMode val="edge"/>
          <c:yMode val="edge"/>
          <c:x val="0.7046810385815175"/>
          <c:y val="0.40603823953981943"/>
        </c:manualLayout>
      </c:layout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757575"/>
                </a:solidFill>
                <a:latin typeface="+mn-lt"/>
              </a:defRPr>
            </a:pPr>
            <a:r>
              <a:rPr b="0" i="0" sz="2800">
                <a:solidFill>
                  <a:srgbClr val="757575"/>
                </a:solidFill>
                <a:latin typeface="+mn-lt"/>
              </a:rPr>
              <a:t>REPARTITION DE L'ACCIDENTOLOGIE EN FONCTION DU RISQUE 2026</a:t>
            </a:r>
          </a:p>
        </c:rich>
      </c:tx>
      <c:layout>
        <c:manualLayout>
          <c:xMode val="edge"/>
          <c:yMode val="edge"/>
          <c:x val="0.19710659723178584"/>
          <c:y val="0.02911984432664722"/>
        </c:manualLayout>
      </c:layout>
      <c:overlay val="0"/>
    </c:title>
    <c:plotArea>
      <c:layout>
        <c:manualLayout>
          <c:xMode val="edge"/>
          <c:yMode val="edge"/>
          <c:x val="0.45646550693619453"/>
          <c:y val="0.22190637559605092"/>
          <c:w val="0.5041997738104742"/>
          <c:h val="0.7073199521472412"/>
        </c:manualLayout>
      </c:layout>
      <c:barChart>
        <c:barDir val="bar"/>
        <c:ser>
          <c:idx val="0"/>
          <c:order val="0"/>
          <c:tx>
            <c:strRef>
              <c:f>'ACC. RISQUE'!$B$3</c:f>
            </c:strRef>
          </c:tx>
          <c:cat>
            <c:strRef>
              <c:f>'ACC. RISQUE'!$A$4:$A$12</c:f>
            </c:strRef>
          </c:cat>
          <c:val>
            <c:numRef>
              <c:f>'ACC. RISQUE'!$B$4:$B$12</c:f>
              <c:numCache/>
            </c:numRef>
          </c:val>
        </c:ser>
        <c:axId val="2048699543"/>
        <c:axId val="1190095079"/>
      </c:barChart>
      <c:catAx>
        <c:axId val="204869954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2000">
                <a:solidFill>
                  <a:srgbClr val="000000"/>
                </a:solidFill>
                <a:latin typeface="+mn-lt"/>
              </a:defRPr>
            </a:pPr>
          </a:p>
        </c:txPr>
        <c:crossAx val="1190095079"/>
      </c:catAx>
      <c:valAx>
        <c:axId val="1190095079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2048699543"/>
        <c:crosses val="max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3200">
                <a:solidFill>
                  <a:srgbClr val="757575"/>
                </a:solidFill>
                <a:latin typeface="+mn-lt"/>
              </a:defRPr>
            </a:pPr>
            <a:r>
              <a:rPr b="1" i="0" sz="3200">
                <a:solidFill>
                  <a:srgbClr val="757575"/>
                </a:solidFill>
                <a:latin typeface="+mn-lt"/>
              </a:rPr>
              <a:t>Répartition de l'accidentologie en fonction du status 2026</a:t>
            </a:r>
          </a:p>
        </c:rich>
      </c:tx>
      <c:layout>
        <c:manualLayout>
          <c:xMode val="edge"/>
          <c:yMode val="edge"/>
          <c:x val="0.13174408084417188"/>
          <c:y val="0.04676534716565317"/>
        </c:manualLayout>
      </c:layout>
      <c:overlay val="0"/>
    </c:title>
    <c:view3D>
      <c:rotX val="50"/>
      <c:perspective val="0"/>
    </c:view3D>
    <c:plotArea>
      <c:layout>
        <c:manualLayout>
          <c:xMode val="edge"/>
          <c:yMode val="edge"/>
          <c:x val="0.135503569841651"/>
          <c:y val="0.25772583001956406"/>
          <c:w val="0.752534731929151"/>
          <c:h val="0.7126445446712534"/>
        </c:manualLayout>
      </c:layout>
      <c:pie3DChart>
        <c:varyColors val="1"/>
        <c:ser>
          <c:idx val="0"/>
          <c:order val="0"/>
          <c:tx>
            <c:strRef>
              <c:f>'TABLEAU ACC.STAT'!$B$3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</c:dPt>
          <c:dPt>
            <c:idx val="2"/>
          </c:dPt>
          <c:dPt>
            <c:idx val="3"/>
          </c:dPt>
          <c:dLbls>
            <c:dLbl>
              <c:idx val="0"/>
              <c:txPr>
                <a:bodyPr/>
                <a:lstStyle/>
                <a:p>
                  <a:pPr lvl="0">
                    <a:defRPr b="1" i="0" sz="2000">
                      <a:solidFill>
                        <a:srgbClr val="156082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'TABLEAU ACC.STAT'!$A$4:$A$7</c:f>
            </c:strRef>
          </c:cat>
          <c:val>
            <c:numRef>
              <c:f>'TABLEAU ACC.STAT'!$B$4:$B$7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3200">
                <a:solidFill>
                  <a:srgbClr val="757575"/>
                </a:solidFill>
                <a:latin typeface="+mn-lt"/>
              </a:defRPr>
            </a:pPr>
            <a:r>
              <a:rPr b="0" i="0" sz="3200">
                <a:solidFill>
                  <a:srgbClr val="757575"/>
                </a:solidFill>
                <a:latin typeface="+mn-lt"/>
              </a:rPr>
              <a:t>TAUX DE FREQUENCE GLISSANT SUR 12 MOIS</a:t>
            </a:r>
          </a:p>
        </c:rich>
      </c:tx>
      <c:layout>
        <c:manualLayout>
          <c:xMode val="edge"/>
          <c:yMode val="edge"/>
          <c:x val="0.11560630822830063"/>
          <c:y val="0.01705165180912428"/>
        </c:manualLayout>
      </c:layout>
      <c:overlay val="0"/>
    </c:title>
    <c:plotArea>
      <c:layout>
        <c:manualLayout>
          <c:xMode val="edge"/>
          <c:yMode val="edge"/>
          <c:x val="0.004472854200522223"/>
          <c:y val="0.09350801983085448"/>
          <c:w val="0.9874328270210951"/>
          <c:h val="0.8398731408573928"/>
        </c:manualLayout>
      </c:layout>
      <c:lineChart>
        <c:varyColors val="0"/>
        <c:axId val="1391309485"/>
        <c:axId val="831370158"/>
      </c:lineChart>
      <c:catAx>
        <c:axId val="13913094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800">
                <a:solidFill>
                  <a:srgbClr val="000000"/>
                </a:solidFill>
                <a:latin typeface="+mn-lt"/>
              </a:defRPr>
            </a:pPr>
          </a:p>
        </c:txPr>
        <c:crossAx val="831370158"/>
      </c:catAx>
      <c:valAx>
        <c:axId val="83137015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91309485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757575"/>
                </a:solidFill>
                <a:latin typeface="+mn-lt"/>
              </a:defRPr>
            </a:pPr>
            <a:r>
              <a:rPr b="0" i="0" sz="2800">
                <a:solidFill>
                  <a:srgbClr val="757575"/>
                </a:solidFill>
                <a:latin typeface="+mn-lt"/>
              </a:rPr>
              <a:t>Evolution des accidents de travail depuis 2021</a:t>
            </a:r>
          </a:p>
        </c:rich>
      </c:tx>
      <c:overlay val="0"/>
    </c:title>
    <c:plotArea>
      <c:layout>
        <c:manualLayout>
          <c:xMode val="edge"/>
          <c:yMode val="edge"/>
          <c:x val="0.020084279628713064"/>
          <c:y val="0.14087874959648383"/>
          <c:w val="0.9604423876917587"/>
          <c:h val="0.7031391618658588"/>
        </c:manualLayout>
      </c:layout>
      <c:barChart>
        <c:barDir val="col"/>
        <c:ser>
          <c:idx val="0"/>
          <c:order val="0"/>
          <c:tx>
            <c:v>Nbre A.T avec arrêt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24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AT'!$C$3:$H$3</c:f>
            </c:strRef>
          </c:cat>
          <c:val>
            <c:numRef>
              <c:f>'EVOLUTION AT'!$C$4:$H$4</c:f>
              <c:numCache/>
            </c:numRef>
          </c:val>
        </c:ser>
        <c:ser>
          <c:idx val="1"/>
          <c:order val="1"/>
          <c:tx>
            <c:v>Nbre A.T sans arrêt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20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AT'!$C$3:$H$3</c:f>
            </c:strRef>
          </c:cat>
          <c:val>
            <c:numRef>
              <c:f>'EVOLUTION AT'!$C$5:$H$5</c:f>
              <c:numCache/>
            </c:numRef>
          </c:val>
        </c:ser>
        <c:axId val="213197720"/>
        <c:axId val="636877388"/>
      </c:barChart>
      <c:catAx>
        <c:axId val="213197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636877388"/>
      </c:catAx>
      <c:valAx>
        <c:axId val="6368773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197720"/>
      </c:valAx>
      <c:lineChart>
        <c:varyColors val="0"/>
        <c:ser>
          <c:idx val="2"/>
          <c:order val="2"/>
          <c:tx>
            <c:v>Nombre de jours d’arrêt AT</c:v>
          </c:tx>
          <c:spPr>
            <a:ln cmpd="sng" w="2857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2800">
                    <a:solidFill>
                      <a:srgbClr val="FF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AT'!$C$3:$H$3</c:f>
            </c:strRef>
          </c:cat>
          <c:val>
            <c:numRef>
              <c:f>'EVOLUTION AT'!$C$6:$H$6</c:f>
              <c:numCache/>
            </c:numRef>
          </c:val>
          <c:smooth val="0"/>
        </c:ser>
        <c:axId val="639384072"/>
        <c:axId val="672033219"/>
      </c:lineChart>
      <c:catAx>
        <c:axId val="639384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2000">
                <a:solidFill>
                  <a:srgbClr val="000000"/>
                </a:solidFill>
                <a:latin typeface="+mn-lt"/>
              </a:defRPr>
            </a:pPr>
          </a:p>
        </c:txPr>
        <c:crossAx val="672033219"/>
      </c:catAx>
      <c:valAx>
        <c:axId val="672033219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9384072"/>
        <c:crosses val="max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Evolution des accidents de travail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AT'!$B$3:$H$3</c:f>
            </c:strRef>
          </c:cat>
          <c:val>
            <c:numRef>
              <c:f>'EVOLUTION AT'!$B$4:$H$4</c:f>
              <c:numCache/>
            </c:numRef>
          </c:val>
        </c:ser>
        <c:ser>
          <c:idx val="1"/>
          <c:order val="1"/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AT'!$B$3:$H$3</c:f>
            </c:strRef>
          </c:cat>
          <c:val>
            <c:numRef>
              <c:f>'EVOLUTION AT'!$B$5:$H$5</c:f>
              <c:numCache/>
            </c:numRef>
          </c:val>
        </c:ser>
        <c:axId val="1925849468"/>
        <c:axId val="847373345"/>
      </c:barChart>
      <c:catAx>
        <c:axId val="19258494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7373345"/>
      </c:catAx>
      <c:valAx>
        <c:axId val="84737334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25849468"/>
      </c:valAx>
      <c:lineChart>
        <c:varyColors val="0"/>
        <c:ser>
          <c:idx val="2"/>
          <c:order val="2"/>
          <c:spPr>
            <a:ln cmpd="sng" w="28575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1" i="0" sz="900">
                    <a:solidFill>
                      <a:srgbClr val="FF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'EVOLUTION AT'!$B$3:$H$3</c:f>
            </c:strRef>
          </c:cat>
          <c:val>
            <c:numRef>
              <c:f>'EVOLUTION AT'!$B$6:$H$6</c:f>
              <c:numCache/>
            </c:numRef>
          </c:val>
          <c:smooth val="0"/>
        </c:ser>
        <c:axId val="1796256052"/>
        <c:axId val="1923570854"/>
      </c:lineChart>
      <c:catAx>
        <c:axId val="17962560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23570854"/>
      </c:catAx>
      <c:valAx>
        <c:axId val="192357085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6256052"/>
        <c:crosses val="max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600">
                <a:solidFill>
                  <a:srgbClr val="757575"/>
                </a:solidFill>
                <a:latin typeface="+mn-lt"/>
              </a:defRPr>
            </a:pPr>
            <a:r>
              <a:rPr b="0" i="0" sz="1600">
                <a:solidFill>
                  <a:srgbClr val="757575"/>
                </a:solidFill>
                <a:latin typeface="+mn-lt"/>
              </a:rPr>
              <a:t>Taux du fréquence glissant sur 12 mois</a:t>
            </a:r>
          </a:p>
        </c:rich>
      </c:tx>
      <c:layout>
        <c:manualLayout>
          <c:xMode val="edge"/>
          <c:yMode val="edge"/>
          <c:x val="0.3687914546587013"/>
          <c:y val="0.035245121646948235"/>
        </c:manualLayout>
      </c:layout>
      <c:overlay val="0"/>
    </c:title>
    <c:plotArea>
      <c:layout>
        <c:manualLayout>
          <c:xMode val="edge"/>
          <c:yMode val="edge"/>
          <c:x val="0.0432707250710821"/>
          <c:y val="0.08254987841455416"/>
          <c:w val="0.9504457250131041"/>
          <c:h val="0.852683191610351"/>
        </c:manualLayout>
      </c:layout>
      <c:lineChart>
        <c:varyColors val="0"/>
        <c:axId val="1907269210"/>
        <c:axId val="1068296789"/>
      </c:lineChart>
      <c:catAx>
        <c:axId val="19072692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in"/>
        <c:minorTickMark val="none"/>
        <c:spPr/>
        <c:txPr>
          <a:bodyPr/>
          <a:lstStyle/>
          <a:p>
            <a:pPr lvl="0">
              <a:defRPr b="0" i="0" sz="1600">
                <a:solidFill>
                  <a:srgbClr val="000000"/>
                </a:solidFill>
                <a:latin typeface="+mn-lt"/>
              </a:defRPr>
            </a:pPr>
          </a:p>
        </c:txPr>
        <c:crossAx val="1068296789"/>
      </c:catAx>
      <c:valAx>
        <c:axId val="106829678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7269210"/>
      </c:valAx>
    </c:plotArea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Répartition de l'accidentologie par mois et par évènement </a:t>
            </a:r>
          </a:p>
        </c:rich>
      </c:tx>
      <c:layout>
        <c:manualLayout>
          <c:xMode val="edge"/>
          <c:yMode val="edge"/>
          <c:x val="0.1286134286849424"/>
          <c:y val="0.05947260441404521"/>
        </c:manualLayout>
      </c:layout>
      <c:overlay val="0"/>
    </c:title>
    <c:plotArea>
      <c:layout>
        <c:manualLayout>
          <c:xMode val="edge"/>
          <c:yMode val="edge"/>
          <c:x val="0.03802802361266224"/>
          <c:y val="0.2444364743280182"/>
          <c:w val="0.7977653687210433"/>
          <c:h val="0.6251255472904171"/>
        </c:manualLayout>
      </c:layout>
      <c:barChart>
        <c:barDir val="col"/>
        <c:ser>
          <c:idx val="0"/>
          <c:order val="0"/>
          <c:tx>
            <c:strRef>
              <c:f>'TABLEAU EV.MOIS'!$B$4:$B$5</c:f>
            </c:strRef>
          </c:tx>
          <c:cat>
            <c:strRef>
              <c:f>'TABLEAU EV.MOIS'!$A$6:$A$11</c:f>
            </c:strRef>
          </c:cat>
          <c:val>
            <c:numRef>
              <c:f>'TABLEAU EV.MOIS'!$B$6:$B$11</c:f>
              <c:numCache/>
            </c:numRef>
          </c:val>
        </c:ser>
        <c:ser>
          <c:idx val="1"/>
          <c:order val="1"/>
          <c:tx>
            <c:strRef>
              <c:f>'TABLEAU EV.MOIS'!$C$4:$C$5</c:f>
            </c:strRef>
          </c:tx>
          <c:cat>
            <c:strRef>
              <c:f>'TABLEAU EV.MOIS'!$A$6:$A$11</c:f>
            </c:strRef>
          </c:cat>
          <c:val>
            <c:numRef>
              <c:f>'TABLEAU EV.MOIS'!$C$6:$C$11</c:f>
              <c:numCache/>
            </c:numRef>
          </c:val>
        </c:ser>
        <c:ser>
          <c:idx val="2"/>
          <c:order val="2"/>
          <c:tx>
            <c:strRef>
              <c:f>'TABLEAU EV.MOIS'!$D$4:$D$5</c:f>
            </c:strRef>
          </c:tx>
          <c:cat>
            <c:strRef>
              <c:f>'TABLEAU EV.MOIS'!$A$6:$A$11</c:f>
            </c:strRef>
          </c:cat>
          <c:val>
            <c:numRef>
              <c:f>'TABLEAU EV.MOIS'!$D$6:$D$11</c:f>
              <c:numCache/>
            </c:numRef>
          </c:val>
        </c:ser>
        <c:axId val="1570842124"/>
        <c:axId val="1338555856"/>
      </c:barChart>
      <c:catAx>
        <c:axId val="15708421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8555856"/>
      </c:catAx>
      <c:valAx>
        <c:axId val="133855585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70842124"/>
      </c:valAx>
    </c:plotArea>
    <c:legend>
      <c:legendPos val="r"/>
      <c:layout>
        <c:manualLayout>
          <c:xMode val="edge"/>
          <c:yMode val="edge"/>
          <c:x val="0.8310769914189808"/>
          <c:y val="0.40383622240742895"/>
        </c:manualLayout>
      </c:layout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000000"/>
                </a:solidFill>
                <a:latin typeface="+mn-lt"/>
              </a:defRPr>
            </a:pPr>
            <a:r>
              <a:rPr b="0" i="0" sz="1400">
                <a:solidFill>
                  <a:srgbClr val="000000"/>
                </a:solidFill>
                <a:latin typeface="+mn-lt"/>
              </a:rPr>
              <a:t>Répartition de l'accidentologie par rapport aux risques </a:t>
            </a:r>
          </a:p>
        </c:rich>
      </c:tx>
      <c:layout>
        <c:manualLayout>
          <c:xMode val="edge"/>
          <c:yMode val="edge"/>
          <c:x val="0.18711336340689372"/>
          <c:y val="0.05151170690162165"/>
        </c:manualLayout>
      </c:layout>
      <c:overlay val="0"/>
    </c:title>
    <c:plotArea>
      <c:layout>
        <c:manualLayout>
          <c:xMode val="edge"/>
          <c:yMode val="edge"/>
          <c:x val="0.5097272119335599"/>
          <c:y val="0.22485968834724343"/>
          <c:w val="0.44382854205080036"/>
          <c:h val="0.7073199521472412"/>
        </c:manualLayout>
      </c:layout>
      <c:barChart>
        <c:barDir val="bar"/>
        <c:ser>
          <c:idx val="0"/>
          <c:order val="0"/>
          <c:tx>
            <c:strRef>
              <c:f>'ACC. RISQUE'!$B$3</c:f>
            </c:strRef>
          </c:tx>
          <c:cat>
            <c:strRef>
              <c:f>'ACC. RISQUE'!$A$4:$A$12</c:f>
            </c:strRef>
          </c:cat>
          <c:val>
            <c:numRef>
              <c:f>'ACC. RISQUE'!$B$4:$B$12</c:f>
              <c:numCache/>
            </c:numRef>
          </c:val>
        </c:ser>
        <c:axId val="1324404423"/>
        <c:axId val="536693135"/>
      </c:barChart>
      <c:catAx>
        <c:axId val="132440442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900">
                <a:solidFill>
                  <a:srgbClr val="000000"/>
                </a:solidFill>
                <a:latin typeface="+mn-lt"/>
              </a:defRPr>
            </a:pPr>
          </a:p>
        </c:txPr>
        <c:crossAx val="536693135"/>
      </c:catAx>
      <c:valAx>
        <c:axId val="536693135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1324404423"/>
        <c:crosses val="max"/>
      </c:valAx>
    </c:plotArea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323850</xdr:colOff>
      <xdr:row>26</xdr:row>
      <xdr:rowOff>19050</xdr:rowOff>
    </xdr:from>
    <xdr:ext cx="17697450" cy="5657850"/>
    <xdr:graphicFrame>
      <xdr:nvGraphicFramePr>
        <xdr:cNvPr id="16572546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276225</xdr:colOff>
      <xdr:row>56</xdr:row>
      <xdr:rowOff>47625</xdr:rowOff>
    </xdr:from>
    <xdr:ext cx="8782050" cy="7058025"/>
    <xdr:graphicFrame>
      <xdr:nvGraphicFramePr>
        <xdr:cNvPr id="1975063980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12</xdr:col>
      <xdr:colOff>552450</xdr:colOff>
      <xdr:row>56</xdr:row>
      <xdr:rowOff>0</xdr:rowOff>
    </xdr:from>
    <xdr:ext cx="8782050" cy="7105650"/>
    <xdr:graphicFrame>
      <xdr:nvGraphicFramePr>
        <xdr:cNvPr id="1270204229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23</xdr:col>
      <xdr:colOff>657225</xdr:colOff>
      <xdr:row>56</xdr:row>
      <xdr:rowOff>95250</xdr:rowOff>
    </xdr:from>
    <xdr:ext cx="8505825" cy="7038975"/>
    <xdr:graphicFrame>
      <xdr:nvGraphicFramePr>
        <xdr:cNvPr id="173585667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23</xdr:col>
      <xdr:colOff>609600</xdr:colOff>
      <xdr:row>26</xdr:row>
      <xdr:rowOff>57150</xdr:rowOff>
    </xdr:from>
    <xdr:ext cx="18192750" cy="5610225"/>
    <xdr:graphicFrame>
      <xdr:nvGraphicFramePr>
        <xdr:cNvPr id="310210459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4</xdr:col>
      <xdr:colOff>276225</xdr:colOff>
      <xdr:row>16</xdr:row>
      <xdr:rowOff>0</xdr:rowOff>
    </xdr:from>
    <xdr:ext cx="4333875" cy="790575"/>
    <xdr:sp>
      <xdr:nvSpPr>
        <xdr:cNvPr id="3" name="Shape 3"/>
        <xdr:cNvSpPr txBox="1"/>
      </xdr:nvSpPr>
      <xdr:spPr>
        <a:xfrm>
          <a:off x="3179063" y="3389475"/>
          <a:ext cx="4333875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 </a:t>
          </a:r>
          <a:endParaRPr sz="40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35</xdr:col>
      <xdr:colOff>542925</xdr:colOff>
      <xdr:row>13</xdr:row>
      <xdr:rowOff>38100</xdr:rowOff>
    </xdr:from>
    <xdr:ext cx="7915275" cy="2219325"/>
    <xdr:grpSp>
      <xdr:nvGrpSpPr>
        <xdr:cNvPr id="2" name="Shape 2"/>
        <xdr:cNvGrpSpPr/>
      </xdr:nvGrpSpPr>
      <xdr:grpSpPr>
        <a:xfrm>
          <a:off x="1388363" y="2670338"/>
          <a:ext cx="7915275" cy="2219325"/>
          <a:chOff x="1388363" y="2670338"/>
          <a:chExt cx="7915275" cy="2219325"/>
        </a:xfrm>
      </xdr:grpSpPr>
      <xdr:grpSp>
        <xdr:nvGrpSpPr>
          <xdr:cNvPr id="4" name="Shape 4"/>
          <xdr:cNvGrpSpPr/>
        </xdr:nvGrpSpPr>
        <xdr:grpSpPr>
          <a:xfrm>
            <a:off x="1388363" y="2670338"/>
            <a:ext cx="7915275" cy="2219325"/>
            <a:chOff x="26574750" y="2524124"/>
            <a:chExt cx="7615240" cy="2214563"/>
          </a:xfrm>
        </xdr:grpSpPr>
        <xdr:sp>
          <xdr:nvSpPr>
            <xdr:cNvPr id="5" name="Shape 5"/>
            <xdr:cNvSpPr/>
          </xdr:nvSpPr>
          <xdr:spPr>
            <a:xfrm>
              <a:off x="26574750" y="2524124"/>
              <a:ext cx="7615225" cy="2214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6" name="Shape 6"/>
            <xdr:cNvSpPr/>
          </xdr:nvSpPr>
          <xdr:spPr>
            <a:xfrm>
              <a:off x="26574750" y="2524124"/>
              <a:ext cx="7615240" cy="2214563"/>
            </a:xfrm>
            <a:prstGeom prst="rect">
              <a:avLst/>
            </a:prstGeom>
            <a:solidFill>
              <a:srgbClr val="FFFFFF"/>
            </a:solidFill>
            <a:ln cap="flat" cmpd="sng" w="19050">
              <a:solidFill>
                <a:srgbClr val="082836"/>
              </a:solidFill>
              <a:prstDash val="solid"/>
              <a:miter lim="8000"/>
              <a:headEnd len="sm" w="sm" type="none"/>
              <a:tailEnd len="sm" w="sm" type="none"/>
            </a:ln>
            <a:effectLst>
              <a:outerShdw blurRad="50800" rotWithShape="0" dir="16200000" dist="38100">
                <a:srgbClr val="000000">
                  <a:alpha val="40000"/>
                </a:srgbClr>
              </a:outerShdw>
            </a:effectLst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7" name="Shape 7"/>
            <xdr:cNvSpPr txBox="1"/>
          </xdr:nvSpPr>
          <xdr:spPr>
            <a:xfrm>
              <a:off x="26669999" y="2683635"/>
              <a:ext cx="7239099" cy="140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Nombre de jour d'arrêt AT en 2026: </a:t>
              </a:r>
              <a:endParaRPr sz="1400"/>
            </a:p>
          </xdr:txBody>
        </xdr:sp>
        <xdr:sp>
          <xdr:nvSpPr>
            <xdr:cNvPr id="8" name="Shape 8"/>
            <xdr:cNvSpPr txBox="1"/>
          </xdr:nvSpPr>
          <xdr:spPr>
            <a:xfrm>
              <a:off x="28018060" y="3252030"/>
              <a:ext cx="4992236" cy="1144721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/>
                <a:t> </a:t>
              </a:r>
              <a:endParaRPr b="0" i="0" sz="71400" u="none" strike="noStrike">
                <a:solidFill>
                  <a:srgbClr val="FF0000"/>
                </a:solidFill>
                <a:latin typeface="Gill Sans"/>
                <a:ea typeface="Gill Sans"/>
                <a:cs typeface="Gill Sans"/>
                <a:sym typeface="Gill Sans"/>
              </a:endParaRPr>
            </a:p>
          </xdr:txBody>
        </xdr:sp>
      </xdr:grpSp>
    </xdr:grpSp>
    <xdr:clientData fLocksWithSheet="0"/>
  </xdr:oneCellAnchor>
  <xdr:oneCellAnchor>
    <xdr:from>
      <xdr:col>27</xdr:col>
      <xdr:colOff>742950</xdr:colOff>
      <xdr:row>13</xdr:row>
      <xdr:rowOff>76200</xdr:rowOff>
    </xdr:from>
    <xdr:ext cx="6591300" cy="2190750"/>
    <xdr:grpSp>
      <xdr:nvGrpSpPr>
        <xdr:cNvPr id="2" name="Shape 2"/>
        <xdr:cNvGrpSpPr/>
      </xdr:nvGrpSpPr>
      <xdr:grpSpPr>
        <a:xfrm>
          <a:off x="2050350" y="2684625"/>
          <a:ext cx="6591300" cy="2190750"/>
          <a:chOff x="2050350" y="2684625"/>
          <a:chExt cx="6591300" cy="2190750"/>
        </a:xfrm>
      </xdr:grpSpPr>
      <xdr:grpSp>
        <xdr:nvGrpSpPr>
          <xdr:cNvPr id="9" name="Shape 9"/>
          <xdr:cNvGrpSpPr/>
        </xdr:nvGrpSpPr>
        <xdr:grpSpPr>
          <a:xfrm>
            <a:off x="2050350" y="2684625"/>
            <a:ext cx="6591300" cy="2190750"/>
            <a:chOff x="12939714" y="2534948"/>
            <a:chExt cx="5800723" cy="2251364"/>
          </a:xfrm>
        </xdr:grpSpPr>
        <xdr:sp>
          <xdr:nvSpPr>
            <xdr:cNvPr id="5" name="Shape 5"/>
            <xdr:cNvSpPr/>
          </xdr:nvSpPr>
          <xdr:spPr>
            <a:xfrm>
              <a:off x="12939714" y="2534948"/>
              <a:ext cx="5800700" cy="22513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0" name="Shape 10"/>
            <xdr:cNvSpPr/>
          </xdr:nvSpPr>
          <xdr:spPr>
            <a:xfrm>
              <a:off x="12939714" y="2534948"/>
              <a:ext cx="5800723" cy="2251364"/>
            </a:xfrm>
            <a:prstGeom prst="rect">
              <a:avLst/>
            </a:prstGeom>
            <a:solidFill>
              <a:srgbClr val="FFFFFF"/>
            </a:solidFill>
            <a:ln cap="flat" cmpd="sng" w="19050">
              <a:solidFill>
                <a:srgbClr val="082836"/>
              </a:solidFill>
              <a:prstDash val="solid"/>
              <a:miter lim="8000"/>
              <a:headEnd len="sm" w="sm" type="none"/>
              <a:tailEnd len="sm" w="sm" type="none"/>
            </a:ln>
            <a:effectLst>
              <a:outerShdw blurRad="50800" rotWithShape="0" dir="16200000" dist="38100">
                <a:srgbClr val="000000">
                  <a:alpha val="40000"/>
                </a:srgbClr>
              </a:outerShdw>
            </a:effectLst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1" name="Shape 11"/>
            <xdr:cNvSpPr txBox="1"/>
          </xdr:nvSpPr>
          <xdr:spPr>
            <a:xfrm>
              <a:off x="13113670" y="2579949"/>
              <a:ext cx="4078956" cy="20396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Nombre de jours depuis le dernier accident avec arrêt : </a:t>
              </a:r>
              <a:endParaRPr sz="1400"/>
            </a:p>
          </xdr:txBody>
        </xdr:sp>
        <xdr:sp>
          <xdr:nvSpPr>
            <xdr:cNvPr id="12" name="Shape 12"/>
            <xdr:cNvSpPr txBox="1"/>
          </xdr:nvSpPr>
          <xdr:spPr>
            <a:xfrm>
              <a:off x="16996482" y="3048001"/>
              <a:ext cx="1743955" cy="103000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/>
                <a:t> </a:t>
              </a:r>
              <a:endParaRPr b="0" i="0" sz="7200" u="none" strike="noStrike">
                <a:solidFill>
                  <a:srgbClr val="FF0000"/>
                </a:solidFill>
                <a:latin typeface="Gill Sans"/>
                <a:ea typeface="Gill Sans"/>
                <a:cs typeface="Gill Sans"/>
                <a:sym typeface="Gill Sans"/>
              </a:endParaRPr>
            </a:p>
          </xdr:txBody>
        </xdr:sp>
      </xdr:grpSp>
    </xdr:grpSp>
    <xdr:clientData fLocksWithSheet="0"/>
  </xdr:oneCellAnchor>
  <xdr:oneCellAnchor>
    <xdr:from>
      <xdr:col>2</xdr:col>
      <xdr:colOff>352425</xdr:colOff>
      <xdr:row>13</xdr:row>
      <xdr:rowOff>38100</xdr:rowOff>
    </xdr:from>
    <xdr:ext cx="8629650" cy="2362200"/>
    <xdr:grpSp>
      <xdr:nvGrpSpPr>
        <xdr:cNvPr id="2" name="Shape 2"/>
        <xdr:cNvGrpSpPr/>
      </xdr:nvGrpSpPr>
      <xdr:grpSpPr>
        <a:xfrm>
          <a:off x="1031175" y="2598900"/>
          <a:ext cx="8629650" cy="2362200"/>
          <a:chOff x="1031175" y="2598900"/>
          <a:chExt cx="8629650" cy="2362200"/>
        </a:xfrm>
      </xdr:grpSpPr>
      <xdr:grpSp>
        <xdr:nvGrpSpPr>
          <xdr:cNvPr id="13" name="Shape 13"/>
          <xdr:cNvGrpSpPr/>
        </xdr:nvGrpSpPr>
        <xdr:grpSpPr>
          <a:xfrm>
            <a:off x="1031175" y="2598900"/>
            <a:ext cx="8629650" cy="2362200"/>
            <a:chOff x="1876427" y="2520662"/>
            <a:chExt cx="7577135" cy="2241838"/>
          </a:xfrm>
        </xdr:grpSpPr>
        <xdr:sp>
          <xdr:nvSpPr>
            <xdr:cNvPr id="5" name="Shape 5"/>
            <xdr:cNvSpPr/>
          </xdr:nvSpPr>
          <xdr:spPr>
            <a:xfrm>
              <a:off x="1876427" y="2520662"/>
              <a:ext cx="7577125" cy="22418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4" name="Shape 14"/>
            <xdr:cNvSpPr/>
          </xdr:nvSpPr>
          <xdr:spPr>
            <a:xfrm>
              <a:off x="1876427" y="2520662"/>
              <a:ext cx="7577135" cy="2241838"/>
            </a:xfrm>
            <a:prstGeom prst="rect">
              <a:avLst/>
            </a:prstGeom>
            <a:solidFill>
              <a:srgbClr val="FFFFFF"/>
            </a:solidFill>
            <a:ln cap="flat" cmpd="sng" w="19050">
              <a:solidFill>
                <a:srgbClr val="082836"/>
              </a:solidFill>
              <a:prstDash val="solid"/>
              <a:miter lim="8000"/>
              <a:headEnd len="sm" w="sm" type="none"/>
              <a:tailEnd len="sm" w="sm" type="none"/>
            </a:ln>
            <a:effectLst>
              <a:outerShdw blurRad="50800" rotWithShape="0" dir="16200000" dist="38100">
                <a:srgbClr val="000000">
                  <a:alpha val="40000"/>
                </a:srgbClr>
              </a:outerShdw>
            </a:effectLst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5" name="Shape 15"/>
            <xdr:cNvSpPr txBox="1"/>
          </xdr:nvSpPr>
          <xdr:spPr>
            <a:xfrm>
              <a:off x="2013339" y="2632064"/>
              <a:ext cx="6011475" cy="749312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Date</a:t>
              </a: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 de dernier accident : </a:t>
              </a:r>
              <a:endParaRPr sz="3600">
                <a:solidFill>
                  <a:srgbClr val="275317"/>
                </a:solidFill>
                <a:latin typeface="Calibri"/>
                <a:ea typeface="Calibri"/>
                <a:cs typeface="Calibri"/>
                <a:sym typeface="Calibri"/>
              </a:endParaRPr>
            </a:p>
          </xdr:txBody>
        </xdr:sp>
        <xdr:sp>
          <xdr:nvSpPr>
            <xdr:cNvPr id="16" name="Shape 16"/>
            <xdr:cNvSpPr txBox="1"/>
          </xdr:nvSpPr>
          <xdr:spPr>
            <a:xfrm>
              <a:off x="3035780" y="3360778"/>
              <a:ext cx="4900698" cy="1210793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/>
                <a:t> </a:t>
              </a:r>
              <a:endParaRPr b="0" i="0" sz="7200" u="none" strike="noStrike">
                <a:solidFill>
                  <a:srgbClr val="FF0000"/>
                </a:solidFill>
                <a:latin typeface="Gill Sans"/>
                <a:ea typeface="Gill Sans"/>
                <a:cs typeface="Gill Sans"/>
                <a:sym typeface="Gill Sans"/>
              </a:endParaRPr>
            </a:p>
          </xdr:txBody>
        </xdr:sp>
      </xdr:grpSp>
    </xdr:grpSp>
    <xdr:clientData fLocksWithSheet="0"/>
  </xdr:oneCellAnchor>
  <xdr:oneCellAnchor>
    <xdr:from>
      <xdr:col>14</xdr:col>
      <xdr:colOff>609600</xdr:colOff>
      <xdr:row>12</xdr:row>
      <xdr:rowOff>161925</xdr:rowOff>
    </xdr:from>
    <xdr:ext cx="5067300" cy="2381250"/>
    <xdr:grpSp>
      <xdr:nvGrpSpPr>
        <xdr:cNvPr id="2" name="Shape 2"/>
        <xdr:cNvGrpSpPr/>
      </xdr:nvGrpSpPr>
      <xdr:grpSpPr>
        <a:xfrm>
          <a:off x="2812350" y="2589375"/>
          <a:ext cx="5067300" cy="2381250"/>
          <a:chOff x="2812350" y="2589375"/>
          <a:chExt cx="5067300" cy="2381250"/>
        </a:xfrm>
      </xdr:grpSpPr>
      <xdr:grpSp>
        <xdr:nvGrpSpPr>
          <xdr:cNvPr id="17" name="Shape 17"/>
          <xdr:cNvGrpSpPr/>
        </xdr:nvGrpSpPr>
        <xdr:grpSpPr>
          <a:xfrm>
            <a:off x="2812350" y="2589375"/>
            <a:ext cx="5067300" cy="2381250"/>
            <a:chOff x="12939714" y="2534948"/>
            <a:chExt cx="6200311" cy="2251364"/>
          </a:xfrm>
        </xdr:grpSpPr>
        <xdr:sp>
          <xdr:nvSpPr>
            <xdr:cNvPr id="5" name="Shape 5"/>
            <xdr:cNvSpPr/>
          </xdr:nvSpPr>
          <xdr:spPr>
            <a:xfrm>
              <a:off x="12939714" y="2534948"/>
              <a:ext cx="6200300" cy="22513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8" name="Shape 18"/>
            <xdr:cNvSpPr/>
          </xdr:nvSpPr>
          <xdr:spPr>
            <a:xfrm>
              <a:off x="12939714" y="2534948"/>
              <a:ext cx="5800723" cy="2251364"/>
            </a:xfrm>
            <a:prstGeom prst="rect">
              <a:avLst/>
            </a:prstGeom>
            <a:solidFill>
              <a:srgbClr val="FFFFFF"/>
            </a:solidFill>
            <a:ln cap="flat" cmpd="sng" w="19050">
              <a:solidFill>
                <a:srgbClr val="082836"/>
              </a:solidFill>
              <a:prstDash val="solid"/>
              <a:miter lim="8000"/>
              <a:headEnd len="sm" w="sm" type="none"/>
              <a:tailEnd len="sm" w="sm" type="none"/>
            </a:ln>
            <a:effectLst>
              <a:outerShdw blurRad="50800" rotWithShape="0" dir="16200000" dist="38100">
                <a:srgbClr val="000000">
                  <a:alpha val="40000"/>
                </a:srgbClr>
              </a:outerShdw>
            </a:effectLst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9" name="Shape 19"/>
            <xdr:cNvSpPr txBox="1"/>
          </xdr:nvSpPr>
          <xdr:spPr>
            <a:xfrm>
              <a:off x="13013770" y="2579949"/>
              <a:ext cx="6126255" cy="81028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Nombre AT AA 2026: </a:t>
              </a:r>
              <a:endParaRPr sz="1400"/>
            </a:p>
          </xdr:txBody>
        </xdr:sp>
        <xdr:sp>
          <xdr:nvSpPr>
            <xdr:cNvPr id="20" name="Shape 20"/>
            <xdr:cNvSpPr txBox="1"/>
          </xdr:nvSpPr>
          <xdr:spPr>
            <a:xfrm>
              <a:off x="15044778" y="3425829"/>
              <a:ext cx="1743956" cy="103000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/>
                <a:t> </a:t>
              </a:r>
              <a:endParaRPr b="1" i="0" sz="71400" u="none" strike="noStrike">
                <a:solidFill>
                  <a:srgbClr val="FF0000"/>
                </a:solidFill>
                <a:latin typeface="Gill Sans"/>
                <a:ea typeface="Gill Sans"/>
                <a:cs typeface="Gill Sans"/>
                <a:sym typeface="Gill Sans"/>
              </a:endParaRPr>
            </a:p>
          </xdr:txBody>
        </xdr:sp>
      </xdr:grpSp>
    </xdr:grpSp>
    <xdr:clientData fLocksWithSheet="0"/>
  </xdr:oneCellAnchor>
  <xdr:oneCellAnchor>
    <xdr:from>
      <xdr:col>20</xdr:col>
      <xdr:colOff>571500</xdr:colOff>
      <xdr:row>12</xdr:row>
      <xdr:rowOff>171450</xdr:rowOff>
    </xdr:from>
    <xdr:ext cx="4981575" cy="2381250"/>
    <xdr:grpSp>
      <xdr:nvGrpSpPr>
        <xdr:cNvPr id="2" name="Shape 2"/>
        <xdr:cNvGrpSpPr/>
      </xdr:nvGrpSpPr>
      <xdr:grpSpPr>
        <a:xfrm>
          <a:off x="2855213" y="2589375"/>
          <a:ext cx="4981575" cy="2381250"/>
          <a:chOff x="2855213" y="2589375"/>
          <a:chExt cx="4981575" cy="2381250"/>
        </a:xfrm>
      </xdr:grpSpPr>
      <xdr:grpSp>
        <xdr:nvGrpSpPr>
          <xdr:cNvPr id="21" name="Shape 21"/>
          <xdr:cNvGrpSpPr/>
        </xdr:nvGrpSpPr>
        <xdr:grpSpPr>
          <a:xfrm>
            <a:off x="2855213" y="2589375"/>
            <a:ext cx="4981575" cy="2381250"/>
            <a:chOff x="12939714" y="2534948"/>
            <a:chExt cx="6087097" cy="2251364"/>
          </a:xfrm>
        </xdr:grpSpPr>
        <xdr:sp>
          <xdr:nvSpPr>
            <xdr:cNvPr id="5" name="Shape 5"/>
            <xdr:cNvSpPr/>
          </xdr:nvSpPr>
          <xdr:spPr>
            <a:xfrm>
              <a:off x="12939714" y="2534948"/>
              <a:ext cx="6087075" cy="22513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" name="Shape 22"/>
            <xdr:cNvSpPr/>
          </xdr:nvSpPr>
          <xdr:spPr>
            <a:xfrm>
              <a:off x="12939714" y="2534948"/>
              <a:ext cx="5800723" cy="2251364"/>
            </a:xfrm>
            <a:prstGeom prst="rect">
              <a:avLst/>
            </a:prstGeom>
            <a:solidFill>
              <a:srgbClr val="FFFFFF"/>
            </a:solidFill>
            <a:ln cap="flat" cmpd="sng" w="19050">
              <a:solidFill>
                <a:srgbClr val="082836"/>
              </a:solidFill>
              <a:prstDash val="solid"/>
              <a:miter lim="8000"/>
              <a:headEnd len="sm" w="sm" type="none"/>
              <a:tailEnd len="sm" w="sm" type="none"/>
            </a:ln>
            <a:effectLst>
              <a:outerShdw blurRad="50800" rotWithShape="0" dir="16200000" dist="38100">
                <a:srgbClr val="000000">
                  <a:alpha val="40000"/>
                </a:srgbClr>
              </a:outerShdw>
            </a:effectLst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23" name="Shape 23"/>
            <xdr:cNvSpPr txBox="1"/>
          </xdr:nvSpPr>
          <xdr:spPr>
            <a:xfrm>
              <a:off x="13013771" y="2579949"/>
              <a:ext cx="6013040" cy="706172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3600">
                  <a:solidFill>
                    <a:srgbClr val="275317"/>
                  </a:solidFill>
                  <a:latin typeface="Calibri"/>
                  <a:ea typeface="Calibri"/>
                  <a:cs typeface="Calibri"/>
                  <a:sym typeface="Calibri"/>
                </a:rPr>
                <a:t>Nombre AT SA 2026: </a:t>
              </a:r>
              <a:endParaRPr sz="1400"/>
            </a:p>
          </xdr:txBody>
        </xdr:sp>
        <xdr:sp>
          <xdr:nvSpPr>
            <xdr:cNvPr id="24" name="Shape 24"/>
            <xdr:cNvSpPr txBox="1"/>
          </xdr:nvSpPr>
          <xdr:spPr>
            <a:xfrm>
              <a:off x="14811683" y="3402166"/>
              <a:ext cx="1743956" cy="103000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/>
                <a:t> </a:t>
              </a:r>
              <a:endParaRPr b="1" i="0" sz="71400" u="none" strike="noStrike">
                <a:solidFill>
                  <a:srgbClr val="FF0000"/>
                </a:solidFill>
                <a:latin typeface="Gill Sans"/>
                <a:ea typeface="Gill Sans"/>
                <a:cs typeface="Gill Sans"/>
                <a:sym typeface="Gill Sans"/>
              </a:endParaRPr>
            </a:p>
          </xdr:txBody>
        </xdr:sp>
      </xdr:grp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1295400</xdr:colOff>
      <xdr:row>15</xdr:row>
      <xdr:rowOff>66675</xdr:rowOff>
    </xdr:from>
    <xdr:ext cx="11649075" cy="5067300"/>
    <xdr:graphicFrame>
      <xdr:nvGraphicFramePr>
        <xdr:cNvPr id="29608670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685800</xdr:colOff>
      <xdr:row>27</xdr:row>
      <xdr:rowOff>219075</xdr:rowOff>
    </xdr:from>
    <xdr:ext cx="9391650" cy="4476750"/>
    <xdr:graphicFrame>
      <xdr:nvGraphicFramePr>
        <xdr:cNvPr id="60635379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381000</xdr:colOff>
      <xdr:row>2</xdr:row>
      <xdr:rowOff>19050</xdr:rowOff>
    </xdr:from>
    <xdr:ext cx="5572125" cy="4391025"/>
    <xdr:graphicFrame>
      <xdr:nvGraphicFramePr>
        <xdr:cNvPr id="1398687921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542925</xdr:colOff>
      <xdr:row>1</xdr:row>
      <xdr:rowOff>9525</xdr:rowOff>
    </xdr:from>
    <xdr:ext cx="7334250" cy="4524375"/>
    <xdr:graphicFrame>
      <xdr:nvGraphicFramePr>
        <xdr:cNvPr id="162542755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457200</xdr:colOff>
      <xdr:row>26</xdr:row>
      <xdr:rowOff>95250</xdr:rowOff>
    </xdr:from>
    <xdr:ext cx="9839325" cy="7724775"/>
    <xdr:graphicFrame>
      <xdr:nvGraphicFramePr>
        <xdr:cNvPr id="458613773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476250</xdr:colOff>
      <xdr:row>70</xdr:row>
      <xdr:rowOff>85725</xdr:rowOff>
    </xdr:from>
    <xdr:ext cx="7581900" cy="4000500"/>
    <xdr:graphicFrame>
      <xdr:nvGraphicFramePr>
        <xdr:cNvPr id="969256170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247650</xdr:colOff>
      <xdr:row>4</xdr:row>
      <xdr:rowOff>28575</xdr:rowOff>
    </xdr:from>
    <xdr:ext cx="6229350" cy="4305300"/>
    <xdr:graphicFrame>
      <xdr:nvGraphicFramePr>
        <xdr:cNvPr id="1766590509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3:U20" sheet="SUIVI AT"/>
  </cacheSource>
  <cacheFields>
    <cacheField name="DATE AT / MP" numFmtId="0">
      <sharedItems containsString="0" containsBlank="1">
        <m/>
      </sharedItems>
    </cacheField>
    <cacheField name="MOIS" numFmtId="0">
      <sharedItems containsString="0" containsBlank="1">
        <m/>
      </sharedItems>
    </cacheField>
    <cacheField name="ANNEE" numFmtId="0">
      <sharedItems containsString="0" containsBlank="1">
        <m/>
      </sharedItems>
    </cacheField>
    <cacheField name="HEURE" numFmtId="0">
      <sharedItems containsString="0" containsBlank="1">
        <m/>
      </sharedItems>
    </cacheField>
    <cacheField name="DATE DEBUT ARRET " numFmtId="0">
      <sharedItems containsString="0" containsBlank="1">
        <m/>
      </sharedItems>
    </cacheField>
    <cacheField name="DATE FIN ARRET " numFmtId="0">
      <sharedItems containsString="0" containsBlank="1">
        <m/>
      </sharedItems>
    </cacheField>
    <cacheField name="NB DE JOURS ARRET /MOIS" numFmtId="0">
      <sharedItems containsString="0" containsBlank="1">
        <m/>
      </sharedItems>
    </cacheField>
    <cacheField name="NB DE JOURS ARRET TOTAL" numFmtId="0">
      <sharedItems containsString="0" containsBlank="1">
        <m/>
      </sharedItems>
    </cacheField>
    <cacheField name="EVENEMENT" numFmtId="0">
      <sharedItems containsString="0" containsBlank="1">
        <m/>
      </sharedItems>
    </cacheField>
    <cacheField name="LIEU MACRO" numFmtId="0">
      <sharedItems containsString="0" containsBlank="1">
        <m/>
      </sharedItems>
    </cacheField>
    <cacheField name="LIEU MICRO" numFmtId="0">
      <sharedItems containsString="0" containsBlank="1">
        <m/>
      </sharedItems>
    </cacheField>
    <cacheField name="NOM/ Prénom" numFmtId="0">
      <sharedItems containsString="0" containsBlank="1">
        <m/>
      </sharedItems>
    </cacheField>
    <cacheField name="STATUT" numFmtId="0">
      <sharedItems containsString="0" containsBlank="1">
        <m/>
      </sharedItems>
    </cacheField>
    <cacheField name="DESCRIPTION DE L'ACCIDENT / SITUATION" numFmtId="0">
      <sharedItems containsString="0" containsBlank="1">
        <m/>
      </sharedItems>
    </cacheField>
    <cacheField name="ELEMENT MATERIEL" numFmtId="0">
      <sharedItems containsString="0" containsBlank="1">
        <m/>
      </sharedItems>
    </cacheField>
    <cacheField name="RISQUE" numFmtId="0">
      <sharedItems containsString="0" containsBlank="1">
        <m/>
      </sharedItems>
    </cacheField>
    <cacheField name="ABBREVIATION RISQUE" numFmtId="0">
      <sharedItems containsString="0" containsBlank="1">
        <m/>
      </sharedItems>
    </cacheField>
    <cacheField name="NATURE DES LESIONS" numFmtId="0">
      <sharedItems containsString="0" containsBlank="1">
        <m/>
      </sharedItems>
    </cacheField>
    <cacheField name="SIEGE DES LESIONS" numFmtId="0">
      <sharedItems containsString="0" containsBlank="1">
        <m/>
      </sharedItems>
    </cacheField>
    <cacheField name="COMMENTAIRES" numFmtId="0">
      <sharedItems containsString="0" containsBlank="1">
        <m/>
      </sharedItems>
    </cacheField>
    <cacheField name="Ajout DUERP? 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EV.MOIS" cacheId="0" dataCaption="" compact="0" compactData="0">
  <location ref="A4:B6" firstHeaderRow="0" firstDataRow="1" firstDataCol="1" rowPageCount="2" colPageCount="1"/>
  <pivotFields>
    <pivotField name="DATE AT / MP" compact="0" outline="0" multipleItemSelectionAllowed="1" showAll="0">
      <items>
        <item x="0"/>
        <item t="default"/>
      </items>
    </pivotField>
    <pivotField name="MOIS" axis="axisRow" compact="0" outline="0" multipleItemSelectionAllowed="1" showAll="0" sortType="ascending">
      <items>
        <item h="1" x="0"/>
        <item t="default"/>
      </items>
    </pivotField>
    <pivotField name="ANNEE" axis="axisPage" compact="0" outline="0" multipleItemSelectionAllowed="1" showAll="0">
      <items>
        <item h="1" x="0"/>
        <item t="default"/>
      </items>
    </pivotField>
    <pivotField name="HEURE" compact="0" outline="0" multipleItemSelectionAllowed="1" showAll="0">
      <items>
        <item x="0"/>
        <item t="default"/>
      </items>
    </pivotField>
    <pivotField name="DATE DEBUT ARRET " compact="0" outline="0" multipleItemSelectionAllowed="1" showAll="0">
      <items>
        <item x="0"/>
        <item t="default"/>
      </items>
    </pivotField>
    <pivotField name="DATE FIN ARRET " compact="0" outline="0" multipleItemSelectionAllowed="1" showAll="0">
      <items>
        <item x="0"/>
        <item t="default"/>
      </items>
    </pivotField>
    <pivotField name="NB DE JOURS ARRET /MOIS" compact="0" outline="0" multipleItemSelectionAllowed="1" showAll="0">
      <items>
        <item x="0"/>
        <item t="default"/>
      </items>
    </pivotField>
    <pivotField name="NB DE JOURS ARRET TOTAL" compact="0" outline="0" multipleItemSelectionAllowed="1" showAll="0">
      <items>
        <item x="0"/>
        <item t="default"/>
      </items>
    </pivotField>
    <pivotField name="EVENEMENT" axis="axisCol" dataField="1" compact="0" outline="0" multipleItemSelectionAllowed="1" showAll="0" sortType="ascending">
      <items>
        <item h="1" x="0"/>
        <item t="default"/>
      </items>
    </pivotField>
    <pivotField name="LIEU MACRO" compact="0" outline="0" multipleItemSelectionAllowed="1" showAll="0">
      <items>
        <item x="0"/>
        <item t="default"/>
      </items>
    </pivotField>
    <pivotField name="LIEU MICRO" compact="0" outline="0" multipleItemSelectionAllowed="1" showAll="0">
      <items>
        <item x="0"/>
        <item t="default"/>
      </items>
    </pivotField>
    <pivotField name="NOM/ Prénom" compact="0" outline="0" multipleItemSelectionAllowed="1" showAll="0">
      <items>
        <item x="0"/>
        <item t="default"/>
      </items>
    </pivotField>
    <pivotField name="STATUT" axis="axisPage" compact="0" outline="0" multipleItemSelectionAllowed="1" showAll="0">
      <items>
        <item h="1" x="0"/>
        <item t="default"/>
      </items>
    </pivotField>
    <pivotField name="DESCRIPTION DE L'ACCIDENT / SITUATION" compact="0" outline="0" multipleItemSelectionAllowed="1" showAll="0">
      <items>
        <item x="0"/>
        <item t="default"/>
      </items>
    </pivotField>
    <pivotField name="ELEMENT MATERIEL" compact="0" outline="0" multipleItemSelectionAllowed="1" showAll="0">
      <items>
        <item x="0"/>
        <item t="default"/>
      </items>
    </pivotField>
    <pivotField name="RISQUE" compact="0" outline="0" multipleItemSelectionAllowed="1" showAll="0">
      <items>
        <item x="0"/>
        <item t="default"/>
      </items>
    </pivotField>
    <pivotField name="ABBREVIATION RISQUE" compact="0" outline="0" multipleItemSelectionAllowed="1" showAll="0">
      <items>
        <item x="0"/>
        <item t="default"/>
      </items>
    </pivotField>
    <pivotField name="NATURE DES LESIONS" compact="0" outline="0" multipleItemSelectionAllowed="1" showAll="0">
      <items>
        <item x="0"/>
        <item t="default"/>
      </items>
    </pivotField>
    <pivotField name="SIEGE DES LESIONS" compact="0" outline="0" multipleItemSelectionAllowed="1" showAll="0">
      <items>
        <item x="0"/>
        <item t="default"/>
      </items>
    </pivotField>
    <pivotField name="COMMENTAIRES" compact="0" outline="0" multipleItemSelectionAllowed="1" showAll="0">
      <items>
        <item x="0"/>
        <item t="default"/>
      </items>
    </pivotField>
    <pivotField name="Ajout DUERP? " compact="0" outline="0" multipleItemSelectionAllowed="1" showAll="0">
      <items>
        <item x="0"/>
        <item t="default"/>
      </items>
    </pivotField>
  </pivotFields>
  <rowFields>
    <field x="1"/>
  </rowFields>
  <colFields>
    <field x="8"/>
  </colFields>
  <pageFields>
    <pageField fld="2"/>
    <pageField fld="12"/>
  </pageFields>
  <dataFields>
    <dataField name="Nombre de EVENEMENT" fld="8" subtotal="count" baseField="0"/>
  </dataFields>
</pivotTableDefinition>
</file>

<file path=xl/pivotTables/pivotTable2.xml><?xml version="1.0" encoding="utf-8"?>
<pivotTableDefinition xmlns="http://schemas.openxmlformats.org/spreadsheetml/2006/main" name="ACC. RISQUE" cacheId="0" dataCaption="" compact="0" compactData="0">
  <location ref="A6:B7" firstHeaderRow="0" firstDataRow="1" firstDataCol="0" rowPageCount="2" colPageCount="1"/>
  <pivotFields>
    <pivotField name="DATE AT / MP" compact="0" outline="0" multipleItemSelectionAllowed="1" showAll="0">
      <items>
        <item x="0"/>
        <item t="default"/>
      </items>
    </pivotField>
    <pivotField name="MOIS" axis="axisPage" compact="0" outline="0" multipleItemSelectionAllowed="1" showAll="0">
      <items>
        <item h="1" x="0"/>
        <item t="default"/>
      </items>
    </pivotField>
    <pivotField name="ANNEE" axis="axisPage" compact="0" outline="0" multipleItemSelectionAllowed="1" showAll="0">
      <items>
        <item h="1" x="0"/>
        <item t="default"/>
      </items>
    </pivotField>
    <pivotField name="HEURE" compact="0" outline="0" multipleItemSelectionAllowed="1" showAll="0">
      <items>
        <item x="0"/>
        <item t="default"/>
      </items>
    </pivotField>
    <pivotField name="DATE DEBUT ARRET " compact="0" outline="0" multipleItemSelectionAllowed="1" showAll="0">
      <items>
        <item x="0"/>
        <item t="default"/>
      </items>
    </pivotField>
    <pivotField name="DATE FIN ARRET " compact="0" outline="0" multipleItemSelectionAllowed="1" showAll="0">
      <items>
        <item x="0"/>
        <item t="default"/>
      </items>
    </pivotField>
    <pivotField name="NB DE JOURS ARRET /MOIS" compact="0" outline="0" multipleItemSelectionAllowed="1" showAll="0">
      <items>
        <item x="0"/>
        <item t="default"/>
      </items>
    </pivotField>
    <pivotField name="NB DE JOURS ARRET TOTAL" compact="0" outline="0" multipleItemSelectionAllowed="1" showAll="0">
      <items>
        <item x="0"/>
        <item t="default"/>
      </items>
    </pivotField>
    <pivotField name="EVENEMENT" dataField="1" compact="0" outline="0" multipleItemSelectionAllowed="1" showAll="0">
      <items>
        <item x="0"/>
        <item t="default"/>
      </items>
    </pivotField>
    <pivotField name="LIEU MACRO" compact="0" outline="0" multipleItemSelectionAllowed="1" showAll="0">
      <items>
        <item x="0"/>
        <item t="default"/>
      </items>
    </pivotField>
    <pivotField name="LIEU MICRO" compact="0" outline="0" multipleItemSelectionAllowed="1" showAll="0">
      <items>
        <item x="0"/>
        <item t="default"/>
      </items>
    </pivotField>
    <pivotField name="NOM/ Prénom" compact="0" outline="0" multipleItemSelectionAllowed="1" showAll="0">
      <items>
        <item x="0"/>
        <item t="default"/>
      </items>
    </pivotField>
    <pivotField name="STATUT" compact="0" outline="0" multipleItemSelectionAllowed="1" showAll="0">
      <items>
        <item x="0"/>
        <item t="default"/>
      </items>
    </pivotField>
    <pivotField name="DESCRIPTION DE L'ACCIDENT / SITUATION" compact="0" outline="0" multipleItemSelectionAllowed="1" showAll="0">
      <items>
        <item x="0"/>
        <item t="default"/>
      </items>
    </pivotField>
    <pivotField name="ELEMENT MATERIEL" compact="0" outline="0" multipleItemSelectionAllowed="1" showAll="0">
      <items>
        <item x="0"/>
        <item t="default"/>
      </items>
    </pivotField>
    <pivotField name="RISQUE" compact="0" outline="0" multipleItemSelectionAllowed="1" showAll="0">
      <items>
        <item x="0"/>
        <item t="default"/>
      </items>
    </pivotField>
    <pivotField name="ABBREVIATION RISQUE" axis="axisRow" compact="0" outline="0" multipleItemSelectionAllowed="1" showAll="0" sortType="ascending">
      <items>
        <item h="1" x="0"/>
        <item t="default"/>
      </items>
    </pivotField>
    <pivotField name="NATURE DES LESIONS" compact="0" outline="0" multipleItemSelectionAllowed="1" showAll="0">
      <items>
        <item x="0"/>
        <item t="default"/>
      </items>
    </pivotField>
    <pivotField name="SIEGE DES LESIONS" compact="0" outline="0" multipleItemSelectionAllowed="1" showAll="0">
      <items>
        <item x="0"/>
        <item t="default"/>
      </items>
    </pivotField>
    <pivotField name="COMMENTAIRES" compact="0" outline="0" multipleItemSelectionAllowed="1" showAll="0">
      <items>
        <item x="0"/>
        <item t="default"/>
      </items>
    </pivotField>
    <pivotField name="Ajout DUERP? " compact="0" outline="0" multipleItemSelectionAllowed="1" showAll="0">
      <items>
        <item x="0"/>
        <item t="default"/>
      </items>
    </pivotField>
  </pivotFields>
  <rowFields>
    <field x="16"/>
  </rowFields>
  <pageFields>
    <pageField fld="1"/>
    <pageField fld="2"/>
  </pageFields>
  <dataFields>
    <dataField name="Nombre de EVENEMENT" fld="8" subtotal="count" showDataAs="percentOfTotal" baseField="0" numFmtId="10"/>
  </dataFields>
</pivotTableDefinition>
</file>

<file path=xl/pivotTables/pivotTable3.xml><?xml version="1.0" encoding="utf-8"?>
<pivotTableDefinition xmlns="http://schemas.openxmlformats.org/spreadsheetml/2006/main" name="ACC. RISQUE 2" cacheId="0" dataCaption="" compact="0" compactData="0">
  <location ref="A31:C32" firstHeaderRow="0" firstDataRow="2" firstDataCol="0" rowPageCount="2" colPageCount="1"/>
  <pivotFields>
    <pivotField name="DATE AT / MP" compact="0" outline="0" multipleItemSelectionAllowed="1" showAll="0">
      <items>
        <item x="0"/>
        <item t="default"/>
      </items>
    </pivotField>
    <pivotField name="MOIS" axis="axisPage" compact="0" outline="0" multipleItemSelectionAllowed="1" showAll="0">
      <items>
        <item h="1" x="0"/>
        <item t="default"/>
      </items>
    </pivotField>
    <pivotField name="ANNEE" axis="axisPage" compact="0" outline="0" multipleItemSelectionAllowed="1" showAll="0">
      <items>
        <item h="1" x="0"/>
        <item t="default"/>
      </items>
    </pivotField>
    <pivotField name="HEURE" compact="0" outline="0" multipleItemSelectionAllowed="1" showAll="0">
      <items>
        <item x="0"/>
        <item t="default"/>
      </items>
    </pivotField>
    <pivotField name="DATE DEBUT ARRET " compact="0" outline="0" multipleItemSelectionAllowed="1" showAll="0">
      <items>
        <item x="0"/>
        <item t="default"/>
      </items>
    </pivotField>
    <pivotField name="DATE FIN ARRET " compact="0" outline="0" multipleItemSelectionAllowed="1" showAll="0">
      <items>
        <item x="0"/>
        <item t="default"/>
      </items>
    </pivotField>
    <pivotField name="NB DE JOURS ARRET /MOIS" compact="0" outline="0" multipleItemSelectionAllowed="1" showAll="0">
      <items>
        <item x="0"/>
        <item t="default"/>
      </items>
    </pivotField>
    <pivotField name="NB DE JOURS ARRET TOTAL" compact="0" outline="0" multipleItemSelectionAllowed="1" showAll="0">
      <items>
        <item x="0"/>
        <item t="default"/>
      </items>
    </pivotField>
    <pivotField name="EVENEMENT" dataField="1" compact="0" outline="0" multipleItemSelectionAllowed="1" showAll="0">
      <items>
        <item x="0"/>
        <item t="default"/>
      </items>
    </pivotField>
    <pivotField name="LIEU MACRO" compact="0" outline="0" multipleItemSelectionAllowed="1" showAll="0">
      <items>
        <item x="0"/>
        <item t="default"/>
      </items>
    </pivotField>
    <pivotField name="LIEU MICRO" compact="0" outline="0" multipleItemSelectionAllowed="1" showAll="0">
      <items>
        <item x="0"/>
        <item t="default"/>
      </items>
    </pivotField>
    <pivotField name="NOM/ Prénom" compact="0" outline="0" multipleItemSelectionAllowed="1" showAll="0">
      <items>
        <item x="0"/>
        <item t="default"/>
      </items>
    </pivotField>
    <pivotField name="STATUT" compact="0" outline="0" multipleItemSelectionAllowed="1" showAll="0">
      <items>
        <item x="0"/>
        <item t="default"/>
      </items>
    </pivotField>
    <pivotField name="DESCRIPTION DE L'ACCIDENT / SITUATION" compact="0" outline="0" multipleItemSelectionAllowed="1" showAll="0">
      <items>
        <item x="0"/>
        <item t="default"/>
      </items>
    </pivotField>
    <pivotField name="ELEMENT MATERIEL" compact="0" outline="0" multipleItemSelectionAllowed="1" showAll="0">
      <items>
        <item x="0"/>
        <item t="default"/>
      </items>
    </pivotField>
    <pivotField name="RISQUE" compact="0" outline="0" multipleItemSelectionAllowed="1" showAll="0">
      <items>
        <item x="0"/>
        <item t="default"/>
      </items>
    </pivotField>
    <pivotField name="ABBREVIATION RISQUE" compact="0" outline="0" multipleItemSelectionAllowed="1" showAll="0">
      <items>
        <item x="0"/>
        <item t="default"/>
      </items>
    </pivotField>
    <pivotField name="NATURE DES LESIONS" axis="axisRow" compact="0" outline="0" multipleItemSelectionAllowed="1" showAll="0" sortType="ascending">
      <items>
        <item x="0"/>
        <item t="default"/>
      </items>
    </pivotField>
    <pivotField name="SIEGE DES LESIONS" axis="axisRow" compact="0" outline="0" multipleItemSelectionAllowed="1" showAll="0" sortType="ascending">
      <items>
        <item h="1" x="0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COMMENTAIRES" compact="0" outline="0" multipleItemSelectionAllowed="1" showAll="0">
      <items>
        <item x="0"/>
        <item t="default"/>
      </items>
    </pivotField>
    <pivotField name="Ajout DUERP? " compact="0" outline="0" multipleItemSelectionAllowed="1" showAll="0">
      <items>
        <item x="0"/>
        <item t="default"/>
      </items>
    </pivotField>
  </pivotFields>
  <rowFields>
    <field x="18"/>
    <field x="17"/>
  </rowFields>
  <pageFields>
    <pageField fld="1"/>
    <pageField fld="2"/>
  </pageFields>
  <dataFields>
    <dataField name="Nombre de EVENEMENT" fld="8" subtotal="count" showDataAs="percentOfTotal" baseField="0" numFmtId="10"/>
  </dataFields>
</pivotTableDefinition>
</file>

<file path=xl/pivotTables/pivotTable4.xml><?xml version="1.0" encoding="utf-8"?>
<pivotTableDefinition xmlns="http://schemas.openxmlformats.org/spreadsheetml/2006/main" name="ACC. RISQUE 3" cacheId="0" dataCaption="" compact="0" compactData="0">
  <location ref="A74:B75" firstHeaderRow="0" firstDataRow="1" firstDataCol="0" rowPageCount="2" colPageCount="1"/>
  <pivotFields>
    <pivotField name="DATE AT / MP" compact="0" outline="0" multipleItemSelectionAllowed="1" showAll="0">
      <items>
        <item x="0"/>
        <item t="default"/>
      </items>
    </pivotField>
    <pivotField name="MOIS" axis="axisPage" compact="0" outline="0" multipleItemSelectionAllowed="1" showAll="0">
      <items>
        <item h="1" x="0"/>
        <item t="default"/>
      </items>
    </pivotField>
    <pivotField name="ANNEE" axis="axisPage" compact="0" outline="0" multipleItemSelectionAllowed="1" showAll="0">
      <items>
        <item h="1" x="0"/>
        <item t="default"/>
      </items>
    </pivotField>
    <pivotField name="HEURE" compact="0" outline="0" multipleItemSelectionAllowed="1" showAll="0">
      <items>
        <item x="0"/>
        <item t="default"/>
      </items>
    </pivotField>
    <pivotField name="DATE DEBUT ARRET " compact="0" outline="0" multipleItemSelectionAllowed="1" showAll="0">
      <items>
        <item x="0"/>
        <item t="default"/>
      </items>
    </pivotField>
    <pivotField name="DATE FIN ARRET " compact="0" outline="0" multipleItemSelectionAllowed="1" showAll="0">
      <items>
        <item x="0"/>
        <item t="default"/>
      </items>
    </pivotField>
    <pivotField name="NB DE JOURS ARRET /MOIS" compact="0" outline="0" multipleItemSelectionAllowed="1" showAll="0">
      <items>
        <item x="0"/>
        <item t="default"/>
      </items>
    </pivotField>
    <pivotField name="NB DE JOURS ARRET TOTAL" compact="0" outline="0" multipleItemSelectionAllowed="1" showAll="0">
      <items>
        <item x="0"/>
        <item t="default"/>
      </items>
    </pivotField>
    <pivotField name="EVENEMENT" dataField="1" compact="0" outline="0" multipleItemSelectionAllowed="1" showAll="0">
      <items>
        <item x="0"/>
        <item t="default"/>
      </items>
    </pivotField>
    <pivotField name="LIEU MACRO" compact="0" outline="0" multipleItemSelectionAllowed="1" showAll="0">
      <items>
        <item x="0"/>
        <item t="default"/>
      </items>
    </pivotField>
    <pivotField name="LIEU MICRO" compact="0" outline="0" multipleItemSelectionAllowed="1" showAll="0">
      <items>
        <item x="0"/>
        <item t="default"/>
      </items>
    </pivotField>
    <pivotField name="NOM/ Prénom" compact="0" outline="0" multipleItemSelectionAllowed="1" showAll="0">
      <items>
        <item x="0"/>
        <item t="default"/>
      </items>
    </pivotField>
    <pivotField name="STATUT" compact="0" outline="0" multipleItemSelectionAllowed="1" showAll="0">
      <items>
        <item x="0"/>
        <item t="default"/>
      </items>
    </pivotField>
    <pivotField name="DESCRIPTION DE L'ACCIDENT / SITUATION" compact="0" outline="0" multipleItemSelectionAllowed="1" showAll="0">
      <items>
        <item x="0"/>
        <item t="default"/>
      </items>
    </pivotField>
    <pivotField name="ELEMENT MATERIEL" compact="0" outline="0" multipleItemSelectionAllowed="1" showAll="0">
      <items>
        <item x="0"/>
        <item t="default"/>
      </items>
    </pivotField>
    <pivotField name="RISQUE" compact="0" outline="0" multipleItemSelectionAllowed="1" showAll="0">
      <items>
        <item x="0"/>
        <item t="default"/>
      </items>
    </pivotField>
    <pivotField name="ABBREVIATION RISQUE" compact="0" outline="0" multipleItemSelectionAllowed="1" showAll="0">
      <items>
        <item x="0"/>
        <item t="default"/>
      </items>
    </pivotField>
    <pivotField name="NATURE DES LESIONS" axis="axisRow" compact="0" outline="0" multipleItemSelectionAllowed="1" showAll="0" sortType="ascending">
      <items>
        <item h="1" x="0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SIEGE DES LESIONS" compact="0" outline="0" multipleItemSelectionAllowed="1" showAll="0">
      <items>
        <item x="0"/>
        <item t="default"/>
      </items>
    </pivotField>
    <pivotField name="COMMENTAIRES" compact="0" outline="0" multipleItemSelectionAllowed="1" showAll="0">
      <items>
        <item x="0"/>
        <item t="default"/>
      </items>
    </pivotField>
    <pivotField name="Ajout DUERP? " compact="0" outline="0" multipleItemSelectionAllowed="1" showAll="0">
      <items>
        <item x="0"/>
        <item t="default"/>
      </items>
    </pivotField>
  </pivotFields>
  <rowFields>
    <field x="17"/>
  </rowFields>
  <pageFields>
    <pageField fld="1"/>
    <pageField fld="2"/>
  </pageFields>
  <dataFields>
    <dataField name="Nombre de EVENEMENT" fld="8" subtotal="count" showDataAs="percentOfTotal" baseField="0" numFmtId="10"/>
  </dataFields>
</pivotTableDefinition>
</file>

<file path=xl/pivotTables/pivotTable5.xml><?xml version="1.0" encoding="utf-8"?>
<pivotTableDefinition xmlns="http://schemas.openxmlformats.org/spreadsheetml/2006/main" name="TABLEAU ACC.STAT" cacheId="0" dataCaption="" compact="0" compactData="0">
  <location ref="A6:B7" firstHeaderRow="0" firstDataRow="1" firstDataCol="0" rowPageCount="2" colPageCount="1"/>
  <pivotFields>
    <pivotField name="DATE AT / MP" compact="0" outline="0" multipleItemSelectionAllowed="1" showAll="0">
      <items>
        <item x="0"/>
        <item t="default"/>
      </items>
    </pivotField>
    <pivotField name="MOIS" axis="axisPage" compact="0" outline="0" multipleItemSelectionAllowed="1" showAll="0">
      <items>
        <item h="1" x="0"/>
        <item t="default"/>
      </items>
    </pivotField>
    <pivotField name="ANNEE" axis="axisPage" compact="0" outline="0" multipleItemSelectionAllowed="1" showAll="0">
      <items>
        <item h="1" x="0"/>
        <item t="default"/>
      </items>
    </pivotField>
    <pivotField name="HEURE" compact="0" outline="0" multipleItemSelectionAllowed="1" showAll="0">
      <items>
        <item x="0"/>
        <item t="default"/>
      </items>
    </pivotField>
    <pivotField name="DATE DEBUT ARRET " compact="0" outline="0" multipleItemSelectionAllowed="1" showAll="0">
      <items>
        <item x="0"/>
        <item t="default"/>
      </items>
    </pivotField>
    <pivotField name="DATE FIN ARRET " compact="0" outline="0" multipleItemSelectionAllowed="1" showAll="0">
      <items>
        <item x="0"/>
        <item t="default"/>
      </items>
    </pivotField>
    <pivotField name="NB DE JOURS ARRET /MOIS" compact="0" outline="0" multipleItemSelectionAllowed="1" showAll="0">
      <items>
        <item x="0"/>
        <item t="default"/>
      </items>
    </pivotField>
    <pivotField name="NB DE JOURS ARRET TOTAL" compact="0" outline="0" multipleItemSelectionAllowed="1" showAll="0">
      <items>
        <item x="0"/>
        <item t="default"/>
      </items>
    </pivotField>
    <pivotField name="EVENEMENT" dataField="1" compact="0" outline="0" multipleItemSelectionAllowed="1" showAll="0">
      <items>
        <item x="0"/>
        <item t="default"/>
      </items>
    </pivotField>
    <pivotField name="LIEU MACRO" compact="0" outline="0" multipleItemSelectionAllowed="1" showAll="0">
      <items>
        <item x="0"/>
        <item t="default"/>
      </items>
    </pivotField>
    <pivotField name="LIEU MICRO" compact="0" outline="0" multipleItemSelectionAllowed="1" showAll="0">
      <items>
        <item x="0"/>
        <item t="default"/>
      </items>
    </pivotField>
    <pivotField name="NOM/ Prénom" compact="0" outline="0" multipleItemSelectionAllowed="1" showAll="0">
      <items>
        <item x="0"/>
        <item t="default"/>
      </items>
    </pivotField>
    <pivotField name="STATUT" axis="axisRow" compact="0" outline="0" multipleItemSelectionAllowed="1" showAll="0" sortType="ascending">
      <items>
        <item x="0"/>
        <item t="default"/>
      </items>
    </pivotField>
    <pivotField name="DESCRIPTION DE L'ACCIDENT / SITUATION" compact="0" outline="0" multipleItemSelectionAllowed="1" showAll="0">
      <items>
        <item x="0"/>
        <item t="default"/>
      </items>
    </pivotField>
    <pivotField name="ELEMENT MATERIEL" compact="0" outline="0" multipleItemSelectionAllowed="1" showAll="0">
      <items>
        <item x="0"/>
        <item t="default"/>
      </items>
    </pivotField>
    <pivotField name="RISQUE" compact="0" outline="0" multipleItemSelectionAllowed="1" showAll="0">
      <items>
        <item x="0"/>
        <item t="default"/>
      </items>
    </pivotField>
    <pivotField name="ABBREVIATION RISQUE" compact="0" outline="0" multipleItemSelectionAllowed="1" showAll="0">
      <items>
        <item x="0"/>
        <item t="default"/>
      </items>
    </pivotField>
    <pivotField name="NATURE DES LESIONS" compact="0" outline="0" multipleItemSelectionAllowed="1" showAll="0">
      <items>
        <item x="0"/>
        <item t="default"/>
      </items>
    </pivotField>
    <pivotField name="SIEGE DES LESIONS" compact="0" outline="0" multipleItemSelectionAllowed="1" showAll="0">
      <items>
        <item x="0"/>
        <item t="default"/>
      </items>
    </pivotField>
    <pivotField name="COMMENTAIRES" compact="0" outline="0" multipleItemSelectionAllowed="1" showAll="0">
      <items>
        <item x="0"/>
        <item t="default"/>
      </items>
    </pivotField>
    <pivotField name="Ajout DUERP? " compact="0" outline="0" multipleItemSelectionAllowed="1" showAll="0">
      <items>
        <item x="0"/>
        <item t="default"/>
      </items>
    </pivotField>
  </pivotFields>
  <rowFields>
    <field x="12"/>
  </rowFields>
  <pageFields>
    <pageField fld="1"/>
    <pageField fld="2"/>
  </pageFields>
  <dataFields>
    <dataField name="Nombre de EVENEMENT" fld="8" subtotal="count" baseField="0"/>
  </dataFields>
</pivotTableDefinition>
</file>

<file path=xl/tables/table1.xml><?xml version="1.0" encoding="utf-8"?>
<table xmlns="http://schemas.openxmlformats.org/spreadsheetml/2006/main" ref="A3:U20" displayName="Tableau1" name="Tableau1" id="1">
  <tableColumns count="21">
    <tableColumn name="DATE AT / MP" id="1"/>
    <tableColumn name="MOIS" id="2"/>
    <tableColumn name="ANNEE" id="3"/>
    <tableColumn name="HEURE" id="4"/>
    <tableColumn name="DATE DEBUT ARRET " id="5"/>
    <tableColumn name="DATE FIN ARRET " id="6"/>
    <tableColumn name="NB DE JOURS ARRET /MOIS" id="7"/>
    <tableColumn name="NB DE JOURS ARRET TOTAL" id="8"/>
    <tableColumn name="EVENEMENT" id="9"/>
    <tableColumn name="LIEU MACRO" id="10"/>
    <tableColumn name="LIEU MICRO" id="11"/>
    <tableColumn name="NOM/ Prénom" id="12"/>
    <tableColumn name="STATUT" id="13"/>
    <tableColumn name="DESCRIPTION DE L'ACCIDENT / SITUATION" id="14"/>
    <tableColumn name="ELEMENT MATERIEL" id="15"/>
    <tableColumn name="RISQUE" id="16"/>
    <tableColumn name="ABBREVIATION RISQUE" id="17"/>
    <tableColumn name="NATURE DES LESIONS" id="18"/>
    <tableColumn name="SIEGE DES LESIONS" id="19"/>
    <tableColumn name="COMMENTAIRES" id="20"/>
    <tableColumn name="Ajout DUERP? " id="21"/>
  </tableColumns>
  <tableStyleInfo name="SUIVI AT-style" showColumnStripes="0" showFirstColumn="1" showLastColumn="1" showRowStripes="1"/>
</table>
</file>

<file path=xl/tables/table2.xml><?xml version="1.0" encoding="utf-8"?>
<table xmlns="http://schemas.openxmlformats.org/spreadsheetml/2006/main" ref="A3:J63" displayName="Tableau4" name="Tableau4" id="2">
  <tableColumns count="10">
    <tableColumn name="Année" id="1"/>
    <tableColumn name="Mois" id="2"/>
    <tableColumn name="Taux de_x000a_ fréquence_x000a_glissant" id="3"/>
    <tableColumn name="Nombre d'heures _x000a_travaillées" id="4"/>
    <tableColumn name="Cumul heures_x000a_travaillées" id="5"/>
    <tableColumn name="Nombre d'AT _x000a_avec arrêt" id="6"/>
    <tableColumn name="Cumul _x000a_nombre d'AT avec arrêt" id="7"/>
    <tableColumn name="Nombre d'AT_x000a_sans arrêt" id="8"/>
    <tableColumn name="Taux de gravité" id="9"/>
    <tableColumn name="Taux de fréquence" id="10"/>
  </tableColumns>
  <tableStyleInfo name="TF GLISSAN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pivotTable" Target="../pivotTables/pivotTable3.xml"/><Relationship Id="rId3" Type="http://schemas.openxmlformats.org/officeDocument/2006/relationships/pivotTable" Target="../pivotTables/pivotTable4.xml"/><Relationship Id="rId4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5.xm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33.13"/>
    <col customWidth="1" min="3" max="3" width="10.63"/>
    <col customWidth="1" min="4" max="4" width="57.88"/>
    <col customWidth="1" min="5" max="5" width="18.63"/>
    <col customWidth="1" min="6" max="6" width="31.75"/>
    <col customWidth="1" min="7" max="7" width="10.63"/>
    <col customWidth="1" min="8" max="8" width="70.75"/>
    <col customWidth="1" min="9" max="9" width="24.0"/>
    <col customWidth="1" min="10" max="25" width="10.63"/>
  </cols>
  <sheetData>
    <row r="1">
      <c r="B1" s="1" t="s">
        <v>0</v>
      </c>
      <c r="C1" s="2"/>
      <c r="D1" s="3" t="s">
        <v>1</v>
      </c>
      <c r="F1" s="1" t="s">
        <v>2</v>
      </c>
      <c r="H1" s="3" t="s">
        <v>3</v>
      </c>
      <c r="I1" s="3" t="s">
        <v>4</v>
      </c>
    </row>
    <row r="2">
      <c r="B2" s="4" t="s">
        <v>5</v>
      </c>
      <c r="D2" s="5" t="s">
        <v>6</v>
      </c>
      <c r="F2" s="6" t="s">
        <v>7</v>
      </c>
      <c r="H2" s="7" t="s">
        <v>8</v>
      </c>
      <c r="I2" s="4" t="s">
        <v>9</v>
      </c>
    </row>
    <row r="3">
      <c r="B3" s="4" t="s">
        <v>10</v>
      </c>
      <c r="D3" s="5" t="s">
        <v>11</v>
      </c>
      <c r="F3" s="4" t="s">
        <v>12</v>
      </c>
      <c r="H3" s="7" t="s">
        <v>13</v>
      </c>
      <c r="I3" s="4" t="s">
        <v>14</v>
      </c>
    </row>
    <row r="4">
      <c r="B4" s="4" t="s">
        <v>15</v>
      </c>
      <c r="D4" s="5" t="s">
        <v>16</v>
      </c>
      <c r="F4" s="4" t="s">
        <v>17</v>
      </c>
      <c r="H4" s="7" t="s">
        <v>18</v>
      </c>
      <c r="I4" s="4" t="s">
        <v>19</v>
      </c>
    </row>
    <row r="5">
      <c r="D5" s="5" t="s">
        <v>20</v>
      </c>
      <c r="F5" s="4" t="s">
        <v>21</v>
      </c>
      <c r="H5" s="7" t="s">
        <v>22</v>
      </c>
      <c r="I5" s="4" t="s">
        <v>23</v>
      </c>
    </row>
    <row r="6">
      <c r="B6" s="1" t="s">
        <v>24</v>
      </c>
      <c r="D6" s="5" t="s">
        <v>25</v>
      </c>
      <c r="F6" s="4" t="s">
        <v>26</v>
      </c>
      <c r="H6" s="7" t="s">
        <v>27</v>
      </c>
      <c r="I6" s="4" t="s">
        <v>28</v>
      </c>
    </row>
    <row r="7">
      <c r="B7" s="4" t="s">
        <v>29</v>
      </c>
      <c r="D7" s="5" t="s">
        <v>30</v>
      </c>
      <c r="F7" s="4" t="s">
        <v>31</v>
      </c>
      <c r="H7" s="7" t="s">
        <v>32</v>
      </c>
      <c r="I7" s="4" t="s">
        <v>33</v>
      </c>
    </row>
    <row r="8">
      <c r="B8" s="4" t="s">
        <v>34</v>
      </c>
      <c r="D8" s="5" t="s">
        <v>35</v>
      </c>
      <c r="F8" s="4" t="s">
        <v>36</v>
      </c>
      <c r="H8" s="7" t="s">
        <v>37</v>
      </c>
      <c r="I8" s="4" t="s">
        <v>38</v>
      </c>
    </row>
    <row r="9">
      <c r="B9" s="4" t="s">
        <v>39</v>
      </c>
      <c r="D9" s="5" t="s">
        <v>40</v>
      </c>
      <c r="F9" s="4" t="s">
        <v>41</v>
      </c>
      <c r="H9" s="7" t="s">
        <v>42</v>
      </c>
      <c r="I9" s="4" t="s">
        <v>43</v>
      </c>
    </row>
    <row r="10">
      <c r="B10" s="4" t="s">
        <v>44</v>
      </c>
      <c r="D10" s="10" t="s">
        <v>45</v>
      </c>
      <c r="F10" s="4" t="s">
        <v>46</v>
      </c>
      <c r="H10" s="7" t="s">
        <v>47</v>
      </c>
      <c r="I10" s="4" t="s">
        <v>48</v>
      </c>
    </row>
    <row r="11">
      <c r="B11" s="4" t="s">
        <v>49</v>
      </c>
      <c r="F11" s="4" t="s">
        <v>50</v>
      </c>
      <c r="H11" s="7" t="s">
        <v>51</v>
      </c>
      <c r="I11" s="4" t="s">
        <v>52</v>
      </c>
    </row>
    <row r="12">
      <c r="B12" s="4" t="s">
        <v>53</v>
      </c>
      <c r="F12" s="4" t="s">
        <v>54</v>
      </c>
      <c r="H12" s="7" t="s">
        <v>55</v>
      </c>
      <c r="I12" s="4" t="s">
        <v>56</v>
      </c>
    </row>
    <row r="13">
      <c r="B13" s="4" t="s">
        <v>57</v>
      </c>
      <c r="D13" s="3" t="s">
        <v>58</v>
      </c>
      <c r="F13" s="4" t="s">
        <v>59</v>
      </c>
      <c r="H13" s="7" t="s">
        <v>60</v>
      </c>
      <c r="I13" s="4" t="s">
        <v>61</v>
      </c>
    </row>
    <row r="14">
      <c r="B14" s="4" t="s">
        <v>62</v>
      </c>
      <c r="D14" s="5" t="s">
        <v>63</v>
      </c>
      <c r="F14" s="5" t="s">
        <v>64</v>
      </c>
      <c r="H14" s="7" t="s">
        <v>65</v>
      </c>
      <c r="I14" s="4" t="s">
        <v>66</v>
      </c>
    </row>
    <row r="15">
      <c r="B15" s="4" t="s">
        <v>67</v>
      </c>
      <c r="D15" s="5" t="s">
        <v>68</v>
      </c>
      <c r="F15" s="15"/>
      <c r="H15" s="7" t="s">
        <v>70</v>
      </c>
      <c r="I15" s="4" t="s">
        <v>71</v>
      </c>
    </row>
    <row r="16">
      <c r="B16" s="4" t="s">
        <v>72</v>
      </c>
      <c r="D16" s="5" t="s">
        <v>73</v>
      </c>
      <c r="H16" s="7" t="s">
        <v>74</v>
      </c>
      <c r="I16" s="4" t="s">
        <v>75</v>
      </c>
    </row>
    <row r="17">
      <c r="D17" s="5" t="s">
        <v>77</v>
      </c>
      <c r="H17" s="7" t="s">
        <v>78</v>
      </c>
      <c r="I17" s="4" t="s">
        <v>79</v>
      </c>
    </row>
    <row r="18">
      <c r="B18" s="1" t="s">
        <v>81</v>
      </c>
      <c r="D18" s="5" t="s">
        <v>82</v>
      </c>
      <c r="H18" s="17" t="s">
        <v>83</v>
      </c>
      <c r="I18" s="4" t="s">
        <v>85</v>
      </c>
    </row>
    <row r="19">
      <c r="B19" s="4" t="s">
        <v>86</v>
      </c>
      <c r="D19" s="5" t="s">
        <v>87</v>
      </c>
      <c r="H19" s="7" t="s">
        <v>88</v>
      </c>
      <c r="I19" s="4" t="s">
        <v>89</v>
      </c>
    </row>
    <row r="20">
      <c r="B20" s="4" t="s">
        <v>90</v>
      </c>
      <c r="D20" s="5" t="s">
        <v>92</v>
      </c>
      <c r="H20" s="7" t="s">
        <v>93</v>
      </c>
      <c r="I20" s="4" t="s">
        <v>94</v>
      </c>
    </row>
    <row r="21" ht="15.75" customHeight="1">
      <c r="B21" s="4" t="s">
        <v>96</v>
      </c>
      <c r="D21" s="5" t="s">
        <v>97</v>
      </c>
      <c r="H21" s="7" t="s">
        <v>98</v>
      </c>
      <c r="I21" s="4" t="s">
        <v>100</v>
      </c>
    </row>
    <row r="22" ht="15.75" customHeight="1">
      <c r="B22" s="4" t="s">
        <v>101</v>
      </c>
      <c r="D22" s="5" t="s">
        <v>103</v>
      </c>
      <c r="H22" s="17" t="s">
        <v>104</v>
      </c>
      <c r="I22" s="4" t="s">
        <v>105</v>
      </c>
    </row>
    <row r="23" ht="15.75" customHeight="1">
      <c r="D23" s="5" t="s">
        <v>107</v>
      </c>
      <c r="H23" s="7" t="s">
        <v>108</v>
      </c>
      <c r="I23" s="4" t="s">
        <v>110</v>
      </c>
    </row>
    <row r="24" ht="15.75" customHeight="1">
      <c r="B24" s="1" t="s">
        <v>111</v>
      </c>
      <c r="D24" s="5" t="s">
        <v>112</v>
      </c>
    </row>
    <row r="25" ht="15.75" customHeight="1">
      <c r="B25" s="4" t="s">
        <v>114</v>
      </c>
      <c r="D25" s="5" t="s">
        <v>115</v>
      </c>
    </row>
    <row r="26" ht="15.75" customHeight="1">
      <c r="B26" s="4" t="s">
        <v>117</v>
      </c>
      <c r="D26" s="5" t="s">
        <v>118</v>
      </c>
    </row>
    <row r="27" ht="15.75" customHeight="1">
      <c r="B27" s="4" t="s">
        <v>119</v>
      </c>
      <c r="D27" s="19"/>
      <c r="E27" s="19"/>
      <c r="F27" s="20"/>
    </row>
    <row r="28" ht="15.75" customHeight="1">
      <c r="B28" s="4" t="s">
        <v>121</v>
      </c>
      <c r="D28" s="21"/>
      <c r="E28" s="19"/>
      <c r="F28" s="14"/>
    </row>
    <row r="29" ht="15.75" customHeight="1">
      <c r="B29" s="4" t="s">
        <v>123</v>
      </c>
      <c r="D29" s="21"/>
      <c r="E29" s="19"/>
      <c r="F29" s="14"/>
    </row>
    <row r="30" ht="15.75" customHeight="1">
      <c r="B30" s="4" t="s">
        <v>125</v>
      </c>
      <c r="D30" s="21"/>
      <c r="E30" s="19"/>
      <c r="F30" s="14"/>
    </row>
    <row r="31" ht="15.75" customHeight="1">
      <c r="B31" s="4" t="s">
        <v>127</v>
      </c>
      <c r="D31" s="21"/>
      <c r="E31" s="19"/>
      <c r="F31" s="14"/>
    </row>
    <row r="32" ht="15.75" customHeight="1">
      <c r="B32" s="4" t="s">
        <v>129</v>
      </c>
      <c r="D32" s="21"/>
      <c r="E32" s="19"/>
      <c r="F32" s="14"/>
    </row>
    <row r="33" ht="15.75" customHeight="1">
      <c r="B33" s="6" t="s">
        <v>130</v>
      </c>
      <c r="D33" s="21"/>
      <c r="E33" s="19"/>
      <c r="F33" s="14"/>
    </row>
    <row r="34" ht="15.75" customHeight="1">
      <c r="B34" s="4" t="s">
        <v>131</v>
      </c>
      <c r="D34" s="21"/>
      <c r="E34" s="19"/>
      <c r="F34" s="14"/>
    </row>
    <row r="35" ht="15.75" customHeight="1">
      <c r="B35" s="6" t="s">
        <v>132</v>
      </c>
      <c r="D35" s="21"/>
      <c r="E35" s="19"/>
      <c r="F35" s="14"/>
    </row>
    <row r="36" ht="15.75" customHeight="1">
      <c r="B36" s="6" t="s">
        <v>133</v>
      </c>
      <c r="D36" s="21"/>
      <c r="E36" s="19"/>
      <c r="F36" s="14"/>
    </row>
    <row r="37" ht="15.75" customHeight="1">
      <c r="B37" s="6" t="s">
        <v>135</v>
      </c>
      <c r="D37" s="21"/>
      <c r="E37" s="19"/>
      <c r="F37" s="14"/>
    </row>
    <row r="38" ht="15.75" customHeight="1">
      <c r="B38" s="4" t="s">
        <v>136</v>
      </c>
      <c r="D38" s="21"/>
      <c r="E38" s="19"/>
      <c r="F38" s="14"/>
    </row>
    <row r="39" ht="15.75" customHeight="1">
      <c r="B39" s="4" t="s">
        <v>138</v>
      </c>
      <c r="D39" s="21"/>
      <c r="E39" s="19"/>
      <c r="F39" s="14"/>
    </row>
    <row r="40" ht="15.75" customHeight="1">
      <c r="B40" s="6" t="s">
        <v>139</v>
      </c>
      <c r="D40" s="21"/>
      <c r="E40" s="19"/>
      <c r="F40" s="14"/>
    </row>
    <row r="41" ht="15.75" customHeight="1">
      <c r="B41" s="6" t="s">
        <v>140</v>
      </c>
      <c r="D41" s="21"/>
      <c r="E41" s="19"/>
      <c r="F41" s="14"/>
    </row>
    <row r="42" ht="15.75" customHeight="1">
      <c r="B42" s="6" t="s">
        <v>141</v>
      </c>
      <c r="D42" s="21"/>
      <c r="E42" s="19"/>
      <c r="F42" s="14"/>
    </row>
    <row r="43" ht="15.75" customHeight="1">
      <c r="B43" s="6" t="s">
        <v>140</v>
      </c>
      <c r="D43" s="21"/>
      <c r="E43" s="19"/>
      <c r="F43" s="14"/>
    </row>
    <row r="44" ht="15.75" customHeight="1">
      <c r="B44" s="6" t="s">
        <v>141</v>
      </c>
      <c r="D44" s="21"/>
      <c r="E44" s="19"/>
      <c r="F44" s="14"/>
    </row>
    <row r="45" ht="15.75" customHeight="1">
      <c r="B45" s="6" t="s">
        <v>142</v>
      </c>
      <c r="D45" s="21"/>
      <c r="E45" s="19"/>
      <c r="F45" s="14"/>
    </row>
    <row r="46" ht="15.75" customHeight="1">
      <c r="B46" s="4" t="s">
        <v>143</v>
      </c>
      <c r="D46" s="21"/>
      <c r="E46" s="19"/>
      <c r="F46" s="14"/>
    </row>
    <row r="47" ht="15.75" customHeight="1">
      <c r="B47" s="4" t="s">
        <v>144</v>
      </c>
      <c r="D47" s="21"/>
      <c r="E47" s="19"/>
      <c r="F47" s="14"/>
    </row>
    <row r="48" ht="15.75" customHeight="1">
      <c r="B48" s="4" t="s">
        <v>145</v>
      </c>
      <c r="D48" s="21"/>
      <c r="E48" s="19"/>
      <c r="F48" s="14"/>
    </row>
    <row r="49" ht="15.75" customHeight="1">
      <c r="B49" s="4" t="s">
        <v>146</v>
      </c>
      <c r="D49" s="21"/>
      <c r="E49" s="19"/>
      <c r="F49" s="14"/>
    </row>
    <row r="50" ht="15.75" customHeight="1">
      <c r="B50" s="4" t="s">
        <v>147</v>
      </c>
    </row>
    <row r="51" ht="15.75" customHeight="1">
      <c r="B51" s="4" t="s">
        <v>148</v>
      </c>
    </row>
    <row r="52" ht="15.75" customHeight="1">
      <c r="B52" s="4" t="s">
        <v>149</v>
      </c>
    </row>
    <row r="53" ht="15.75" customHeight="1">
      <c r="B53" s="4" t="s">
        <v>150</v>
      </c>
    </row>
    <row r="54" ht="15.75" customHeight="1">
      <c r="B54" s="4" t="s">
        <v>151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4F14"/>
    <pageSetUpPr fitToPage="1"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9.0"/>
    <col customWidth="1" min="3" max="3" width="9.75"/>
    <col customWidth="1" min="4" max="4" width="13.88"/>
    <col customWidth="1" min="5" max="8" width="12.75"/>
    <col customWidth="1" min="9" max="9" width="19.88"/>
    <col customWidth="1" min="10" max="10" width="16.75"/>
    <col customWidth="1" min="11" max="11" width="18.88"/>
    <col customWidth="1" min="12" max="12" width="14.25"/>
    <col customWidth="1" min="13" max="13" width="12.63"/>
    <col customWidth="1" min="14" max="14" width="86.13"/>
    <col customWidth="1" min="15" max="15" width="15.75"/>
    <col customWidth="1" min="16" max="16" width="30.25"/>
    <col customWidth="1" min="17" max="17" width="17.0"/>
    <col customWidth="1" min="18" max="18" width="18.13"/>
    <col customWidth="1" min="19" max="19" width="16.88"/>
    <col customWidth="1" min="20" max="20" width="19.13"/>
    <col customWidth="1" min="21" max="21" width="14.88"/>
    <col customWidth="1" min="22" max="41" width="12.38"/>
  </cols>
  <sheetData>
    <row r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9"/>
      <c r="N1" s="8"/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</row>
    <row r="2">
      <c r="A2" s="11"/>
      <c r="O2" s="12"/>
      <c r="P2" s="13"/>
      <c r="Q2" s="13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ht="51.75" customHeight="1">
      <c r="A3" s="16" t="s">
        <v>69</v>
      </c>
      <c r="B3" s="16" t="s">
        <v>76</v>
      </c>
      <c r="C3" s="16" t="s">
        <v>80</v>
      </c>
      <c r="D3" s="16" t="s">
        <v>84</v>
      </c>
      <c r="E3" s="16" t="s">
        <v>91</v>
      </c>
      <c r="F3" s="18" t="s">
        <v>95</v>
      </c>
      <c r="G3" s="18" t="s">
        <v>99</v>
      </c>
      <c r="H3" s="18" t="s">
        <v>102</v>
      </c>
      <c r="I3" s="18" t="s">
        <v>106</v>
      </c>
      <c r="J3" s="18" t="s">
        <v>109</v>
      </c>
      <c r="K3" s="18" t="s">
        <v>113</v>
      </c>
      <c r="L3" s="18" t="s">
        <v>116</v>
      </c>
      <c r="M3" s="18" t="s">
        <v>120</v>
      </c>
      <c r="N3" s="18" t="s">
        <v>122</v>
      </c>
      <c r="O3" s="18" t="s">
        <v>124</v>
      </c>
      <c r="P3" s="18" t="s">
        <v>126</v>
      </c>
      <c r="Q3" s="18" t="s">
        <v>128</v>
      </c>
      <c r="R3" s="18" t="s">
        <v>58</v>
      </c>
      <c r="S3" s="18" t="s">
        <v>24</v>
      </c>
      <c r="T3" s="22" t="s">
        <v>134</v>
      </c>
      <c r="U3" s="18" t="s">
        <v>137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ht="51.0" customHeight="1">
      <c r="A4" s="23"/>
      <c r="B4" s="24"/>
      <c r="C4" s="24"/>
      <c r="D4" s="24"/>
      <c r="E4" s="23"/>
      <c r="F4" s="23"/>
      <c r="G4" s="27"/>
      <c r="H4" s="30"/>
      <c r="I4" s="32"/>
      <c r="J4" s="24"/>
      <c r="K4" s="34"/>
      <c r="L4" s="24"/>
      <c r="M4" s="24"/>
      <c r="N4" s="32"/>
      <c r="O4" s="32"/>
      <c r="P4" s="32"/>
      <c r="Q4" s="40"/>
      <c r="R4" s="32"/>
      <c r="S4" s="32"/>
      <c r="T4" s="32"/>
      <c r="U4" s="2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ht="51.0" customHeight="1">
      <c r="A5" s="23"/>
      <c r="B5" s="24"/>
      <c r="C5" s="24"/>
      <c r="D5" s="24"/>
      <c r="E5" s="23"/>
      <c r="F5" s="23"/>
      <c r="G5" s="27"/>
      <c r="H5" s="30"/>
      <c r="I5" s="32"/>
      <c r="J5" s="24"/>
      <c r="K5" s="24"/>
      <c r="L5" s="24"/>
      <c r="M5" s="24"/>
      <c r="N5" s="32"/>
      <c r="O5" s="32"/>
      <c r="P5" s="32"/>
      <c r="Q5" s="40"/>
      <c r="R5" s="32"/>
      <c r="S5" s="32"/>
      <c r="T5" s="32"/>
      <c r="U5" s="2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ht="51.0" customHeight="1">
      <c r="A6" s="23"/>
      <c r="B6" s="24"/>
      <c r="C6" s="24"/>
      <c r="D6" s="24"/>
      <c r="E6" s="23"/>
      <c r="F6" s="23"/>
      <c r="G6" s="27"/>
      <c r="H6" s="30"/>
      <c r="I6" s="32"/>
      <c r="J6" s="24"/>
      <c r="K6" s="24"/>
      <c r="L6" s="24"/>
      <c r="M6" s="24"/>
      <c r="N6" s="32"/>
      <c r="O6" s="32"/>
      <c r="P6" s="32"/>
      <c r="Q6" s="40"/>
      <c r="R6" s="32"/>
      <c r="S6" s="32"/>
      <c r="T6" s="32"/>
      <c r="U6" s="2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ht="51.0" customHeight="1">
      <c r="A7" s="23"/>
      <c r="B7" s="24"/>
      <c r="C7" s="24"/>
      <c r="D7" s="24"/>
      <c r="E7" s="23"/>
      <c r="F7" s="23"/>
      <c r="G7" s="27"/>
      <c r="H7" s="30"/>
      <c r="I7" s="32"/>
      <c r="J7" s="34"/>
      <c r="K7" s="24"/>
      <c r="L7" s="24"/>
      <c r="M7" s="24"/>
      <c r="N7" s="32"/>
      <c r="O7" s="32"/>
      <c r="P7" s="32"/>
      <c r="Q7" s="40"/>
      <c r="R7" s="32"/>
      <c r="S7" s="32"/>
      <c r="T7" s="32"/>
      <c r="U7" s="2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ht="51.0" customHeight="1">
      <c r="A8" s="23"/>
      <c r="B8" s="24"/>
      <c r="C8" s="24"/>
      <c r="D8" s="24"/>
      <c r="E8" s="23"/>
      <c r="F8" s="23"/>
      <c r="G8" s="27"/>
      <c r="H8" s="30"/>
      <c r="I8" s="32"/>
      <c r="J8" s="34"/>
      <c r="K8" s="24"/>
      <c r="L8" s="24"/>
      <c r="M8" s="24"/>
      <c r="N8" s="90"/>
      <c r="O8" s="32"/>
      <c r="P8" s="32"/>
      <c r="Q8" s="40"/>
      <c r="R8" s="32"/>
      <c r="S8" s="32"/>
      <c r="T8" s="32"/>
      <c r="U8" s="2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ht="51.0" customHeight="1">
      <c r="A9" s="23"/>
      <c r="B9" s="24"/>
      <c r="C9" s="24"/>
      <c r="D9" s="24"/>
      <c r="E9" s="23"/>
      <c r="F9" s="23"/>
      <c r="G9" s="27"/>
      <c r="H9" s="30"/>
      <c r="I9" s="32"/>
      <c r="J9" s="34"/>
      <c r="K9" s="24"/>
      <c r="L9" s="24"/>
      <c r="M9" s="24"/>
      <c r="N9" s="32"/>
      <c r="O9" s="32"/>
      <c r="P9" s="32"/>
      <c r="Q9" s="40"/>
      <c r="R9" s="32"/>
      <c r="S9" s="32"/>
      <c r="T9" s="32"/>
      <c r="U9" s="2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ht="51.0" customHeight="1">
      <c r="A10" s="23"/>
      <c r="B10" s="24"/>
      <c r="C10" s="24"/>
      <c r="D10" s="24"/>
      <c r="E10" s="23"/>
      <c r="F10" s="23"/>
      <c r="G10" s="27"/>
      <c r="H10" s="30"/>
      <c r="I10" s="32"/>
      <c r="J10" s="24"/>
      <c r="K10" s="24"/>
      <c r="L10" s="24"/>
      <c r="M10" s="24"/>
      <c r="N10" s="90"/>
      <c r="O10" s="32"/>
      <c r="P10" s="32"/>
      <c r="Q10" s="40"/>
      <c r="R10" s="32"/>
      <c r="S10" s="32"/>
      <c r="T10" s="32"/>
      <c r="U10" s="2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ht="51.0" customHeight="1">
      <c r="A11" s="23"/>
      <c r="B11" s="24"/>
      <c r="C11" s="24"/>
      <c r="D11" s="24"/>
      <c r="E11" s="23"/>
      <c r="F11" s="23"/>
      <c r="G11" s="27"/>
      <c r="H11" s="30"/>
      <c r="I11" s="32"/>
      <c r="J11" s="24"/>
      <c r="K11" s="24"/>
      <c r="L11" s="24"/>
      <c r="M11" s="24"/>
      <c r="N11" s="90"/>
      <c r="O11" s="32"/>
      <c r="P11" s="32"/>
      <c r="Q11" s="40"/>
      <c r="R11" s="32"/>
      <c r="S11" s="32"/>
      <c r="T11" s="32"/>
      <c r="U11" s="2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ht="51.0" customHeight="1">
      <c r="A12" s="23"/>
      <c r="B12" s="24"/>
      <c r="C12" s="24"/>
      <c r="D12" s="24"/>
      <c r="E12" s="23"/>
      <c r="F12" s="23"/>
      <c r="G12" s="27"/>
      <c r="H12" s="30"/>
      <c r="I12" s="32"/>
      <c r="J12" s="34"/>
      <c r="K12" s="34"/>
      <c r="L12" s="24"/>
      <c r="M12" s="24"/>
      <c r="N12" s="90"/>
      <c r="O12" s="32"/>
      <c r="P12" s="32"/>
      <c r="Q12" s="40"/>
      <c r="R12" s="32"/>
      <c r="S12" s="32"/>
      <c r="T12" s="32"/>
      <c r="U12" s="2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ht="51.0" customHeight="1">
      <c r="A13" s="23"/>
      <c r="B13" s="100"/>
      <c r="C13" s="100"/>
      <c r="D13" s="100"/>
      <c r="E13" s="101"/>
      <c r="F13" s="101"/>
      <c r="G13" s="27"/>
      <c r="H13" s="30"/>
      <c r="I13" s="32"/>
      <c r="J13" s="24"/>
      <c r="K13" s="24"/>
      <c r="L13" s="100"/>
      <c r="M13" s="24"/>
      <c r="N13" s="40"/>
      <c r="O13" s="32"/>
      <c r="P13" s="32"/>
      <c r="Q13" s="40"/>
      <c r="R13" s="40"/>
      <c r="S13" s="32"/>
      <c r="T13" s="32"/>
      <c r="U13" s="100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ht="51.0" customHeight="1">
      <c r="A14" s="23"/>
      <c r="B14" s="24"/>
      <c r="C14" s="24"/>
      <c r="D14" s="24"/>
      <c r="E14" s="23"/>
      <c r="F14" s="23"/>
      <c r="G14" s="27"/>
      <c r="H14" s="30"/>
      <c r="I14" s="32"/>
      <c r="J14" s="34"/>
      <c r="K14" s="34"/>
      <c r="L14" s="24"/>
      <c r="M14" s="24"/>
      <c r="N14" s="90"/>
      <c r="O14" s="32"/>
      <c r="P14" s="32"/>
      <c r="Q14" s="40"/>
      <c r="R14" s="32"/>
      <c r="S14" s="32"/>
      <c r="T14" s="32"/>
      <c r="U14" s="32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ht="51.0" customHeight="1">
      <c r="A15" s="23"/>
      <c r="B15" s="24"/>
      <c r="C15" s="24"/>
      <c r="D15" s="24"/>
      <c r="E15" s="23"/>
      <c r="F15" s="23"/>
      <c r="G15" s="27"/>
      <c r="H15" s="30"/>
      <c r="I15" s="32"/>
      <c r="J15" s="24"/>
      <c r="K15" s="24"/>
      <c r="L15" s="24"/>
      <c r="M15" s="24"/>
      <c r="N15" s="32"/>
      <c r="O15" s="32"/>
      <c r="P15" s="32"/>
      <c r="Q15" s="40"/>
      <c r="R15" s="32"/>
      <c r="S15" s="32"/>
      <c r="T15" s="32"/>
      <c r="U15" s="2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ht="51.0" customHeight="1">
      <c r="A16" s="23"/>
      <c r="B16" s="24"/>
      <c r="C16" s="24"/>
      <c r="D16" s="24"/>
      <c r="E16" s="23"/>
      <c r="F16" s="23"/>
      <c r="G16" s="27"/>
      <c r="H16" s="30"/>
      <c r="I16" s="32"/>
      <c r="J16" s="34"/>
      <c r="K16" s="24"/>
      <c r="L16" s="24"/>
      <c r="M16" s="24"/>
      <c r="N16" s="32"/>
      <c r="O16" s="32"/>
      <c r="P16" s="32"/>
      <c r="Q16" s="40"/>
      <c r="R16" s="32"/>
      <c r="S16" s="32"/>
      <c r="T16" s="32"/>
      <c r="U16" s="2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ht="51.0" customHeight="1">
      <c r="A17" s="23"/>
      <c r="B17" s="24"/>
      <c r="C17" s="24"/>
      <c r="D17" s="24"/>
      <c r="E17" s="23"/>
      <c r="F17" s="23"/>
      <c r="G17" s="27"/>
      <c r="H17" s="30"/>
      <c r="I17" s="32"/>
      <c r="J17" s="34"/>
      <c r="K17" s="24"/>
      <c r="L17" s="24"/>
      <c r="M17" s="24"/>
      <c r="N17" s="32"/>
      <c r="O17" s="32"/>
      <c r="P17" s="32"/>
      <c r="Q17" s="40"/>
      <c r="R17" s="32"/>
      <c r="S17" s="32"/>
      <c r="T17" s="32"/>
      <c r="U17" s="2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ht="51.0" customHeight="1">
      <c r="A18" s="23"/>
      <c r="B18" s="24"/>
      <c r="C18" s="24"/>
      <c r="D18" s="24"/>
      <c r="E18" s="23"/>
      <c r="F18" s="23"/>
      <c r="G18" s="27"/>
      <c r="H18" s="30"/>
      <c r="I18" s="32"/>
      <c r="J18" s="34"/>
      <c r="K18" s="34"/>
      <c r="L18" s="24"/>
      <c r="M18" s="24"/>
      <c r="N18" s="90"/>
      <c r="O18" s="32"/>
      <c r="P18" s="32"/>
      <c r="Q18" s="40"/>
      <c r="R18" s="32"/>
      <c r="S18" s="32"/>
      <c r="T18" s="32"/>
      <c r="U18" s="2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ht="51.0" customHeight="1">
      <c r="A19" s="23"/>
      <c r="B19" s="24"/>
      <c r="C19" s="24"/>
      <c r="D19" s="24"/>
      <c r="E19" s="23"/>
      <c r="F19" s="23"/>
      <c r="G19" s="27"/>
      <c r="H19" s="30"/>
      <c r="I19" s="32"/>
      <c r="J19" s="24"/>
      <c r="K19" s="24"/>
      <c r="L19" s="24"/>
      <c r="M19" s="24"/>
      <c r="N19" s="32"/>
      <c r="O19" s="32"/>
      <c r="P19" s="32"/>
      <c r="Q19" s="40"/>
      <c r="R19" s="32"/>
      <c r="S19" s="32"/>
      <c r="T19" s="32"/>
      <c r="U19" s="2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ht="51.0" customHeight="1">
      <c r="A20" s="23"/>
      <c r="B20" s="24"/>
      <c r="C20" s="24"/>
      <c r="D20" s="24"/>
      <c r="E20" s="23"/>
      <c r="F20" s="23"/>
      <c r="G20" s="27"/>
      <c r="H20" s="30"/>
      <c r="I20" s="32"/>
      <c r="J20" s="24"/>
      <c r="K20" s="24"/>
      <c r="L20" s="24"/>
      <c r="M20" s="24"/>
      <c r="N20" s="32"/>
      <c r="O20" s="32"/>
      <c r="P20" s="32"/>
      <c r="Q20" s="40"/>
      <c r="R20" s="32"/>
      <c r="S20" s="32"/>
      <c r="T20" s="32"/>
      <c r="U20" s="2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ht="15.75" customHeight="1">
      <c r="A21" s="56"/>
      <c r="B21" s="56"/>
      <c r="C21" s="56"/>
      <c r="D21" s="14"/>
      <c r="E21" s="14"/>
      <c r="F21" s="14"/>
      <c r="G21" s="14"/>
      <c r="H21" s="14"/>
      <c r="I21" s="105"/>
      <c r="J21" s="14"/>
      <c r="K21" s="14"/>
      <c r="L21" s="13"/>
      <c r="M21" s="13"/>
      <c r="N21" s="106"/>
      <c r="O21" s="13"/>
      <c r="P21" s="13"/>
      <c r="Q21" s="13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ht="15.75" customHeight="1">
      <c r="A22" s="56"/>
      <c r="B22" s="56"/>
      <c r="C22" s="56"/>
      <c r="D22" s="14"/>
      <c r="E22" s="14"/>
      <c r="F22" s="14"/>
      <c r="G22" s="14"/>
      <c r="H22" s="14"/>
      <c r="I22" s="14"/>
      <c r="J22" s="14"/>
      <c r="K22" s="14"/>
      <c r="L22" s="13"/>
      <c r="M22" s="13"/>
      <c r="N22" s="106"/>
      <c r="O22" s="13"/>
      <c r="P22" s="13"/>
      <c r="Q22" s="13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ht="15.75" customHeight="1">
      <c r="A23" s="56"/>
      <c r="B23" s="56"/>
      <c r="C23" s="56"/>
      <c r="D23" s="14"/>
      <c r="E23" s="14"/>
      <c r="F23" s="14"/>
      <c r="G23" s="14"/>
      <c r="H23" s="14"/>
      <c r="I23" s="14"/>
      <c r="J23" s="14"/>
      <c r="K23" s="14"/>
      <c r="L23" s="13"/>
      <c r="M23" s="13"/>
      <c r="N23" s="106"/>
      <c r="O23" s="13"/>
      <c r="P23" s="13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ht="15.75" customHeight="1">
      <c r="A24" s="56"/>
      <c r="B24" s="56"/>
      <c r="C24" s="56"/>
      <c r="D24" s="14"/>
      <c r="E24" s="14"/>
      <c r="F24" s="14"/>
      <c r="G24" s="14"/>
      <c r="H24" s="14"/>
      <c r="I24" s="14"/>
      <c r="J24" s="14"/>
      <c r="K24" s="14"/>
      <c r="L24" s="13"/>
      <c r="M24" s="13"/>
      <c r="N24" s="106"/>
      <c r="O24" s="13"/>
      <c r="P24" s="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ht="15.75" customHeight="1">
      <c r="A25" s="56"/>
      <c r="B25" s="56"/>
      <c r="C25" s="56"/>
      <c r="D25" s="14"/>
      <c r="E25" s="14"/>
      <c r="F25" s="14"/>
      <c r="G25" s="14"/>
      <c r="H25" s="14"/>
      <c r="I25" s="14"/>
      <c r="J25" s="14"/>
      <c r="K25" s="14"/>
      <c r="L25" s="13"/>
      <c r="M25" s="13"/>
      <c r="N25" s="106"/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ht="15.75" customHeight="1">
      <c r="A26" s="56"/>
      <c r="B26" s="56"/>
      <c r="C26" s="56"/>
      <c r="D26" s="14"/>
      <c r="E26" s="14"/>
      <c r="F26" s="14"/>
      <c r="G26" s="14"/>
      <c r="H26" s="14"/>
      <c r="I26" s="14"/>
      <c r="J26" s="14"/>
      <c r="K26" s="14"/>
      <c r="L26" s="13"/>
      <c r="M26" s="13"/>
      <c r="N26" s="106"/>
      <c r="O26" s="13"/>
      <c r="P26" s="13"/>
      <c r="Q26" s="13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ht="15.75" customHeight="1">
      <c r="A27" s="56"/>
      <c r="B27" s="56"/>
      <c r="C27" s="56"/>
      <c r="D27" s="14"/>
      <c r="E27" s="14"/>
      <c r="F27" s="14"/>
      <c r="G27" s="14"/>
      <c r="H27" s="14"/>
      <c r="I27" s="14"/>
      <c r="J27" s="14"/>
      <c r="K27" s="14"/>
      <c r="L27" s="13"/>
      <c r="M27" s="13"/>
      <c r="N27" s="106"/>
      <c r="O27" s="13"/>
      <c r="P27" s="13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ht="15.75" customHeight="1">
      <c r="A28" s="56"/>
      <c r="B28" s="56"/>
      <c r="C28" s="56"/>
      <c r="D28" s="14"/>
      <c r="E28" s="14"/>
      <c r="F28" s="14"/>
      <c r="G28" s="14"/>
      <c r="H28" s="14"/>
      <c r="I28" s="14"/>
      <c r="J28" s="14"/>
      <c r="K28" s="14"/>
      <c r="L28" s="13"/>
      <c r="M28" s="13"/>
      <c r="N28" s="106"/>
      <c r="O28" s="13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ht="15.75" customHeight="1">
      <c r="A29" s="56"/>
      <c r="B29" s="56"/>
      <c r="C29" s="56"/>
      <c r="D29" s="14"/>
      <c r="E29" s="14"/>
      <c r="F29" s="14"/>
      <c r="G29" s="14"/>
      <c r="H29" s="14"/>
      <c r="I29" s="14"/>
      <c r="J29" s="14"/>
      <c r="K29" s="14"/>
      <c r="L29" s="13"/>
      <c r="M29" s="13"/>
      <c r="N29" s="106"/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ht="15.75" customHeight="1">
      <c r="A30" s="56"/>
      <c r="B30" s="56"/>
      <c r="C30" s="56"/>
      <c r="D30" s="14"/>
      <c r="E30" s="14"/>
      <c r="F30" s="14"/>
      <c r="G30" s="14"/>
      <c r="H30" s="14"/>
      <c r="I30" s="14"/>
      <c r="J30" s="14"/>
      <c r="K30" s="14"/>
      <c r="L30" s="13"/>
      <c r="M30" s="13"/>
      <c r="N30" s="106"/>
      <c r="O30" s="13"/>
      <c r="P30" s="13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ht="15.75" customHeight="1">
      <c r="A31" s="56"/>
      <c r="B31" s="56"/>
      <c r="C31" s="56"/>
      <c r="D31" s="14"/>
      <c r="E31" s="14"/>
      <c r="F31" s="14"/>
      <c r="G31" s="14"/>
      <c r="H31" s="14"/>
      <c r="I31" s="14"/>
      <c r="J31" s="14"/>
      <c r="K31" s="14"/>
      <c r="L31" s="13"/>
      <c r="M31" s="13"/>
      <c r="N31" s="106"/>
      <c r="O31" s="13"/>
      <c r="P31" s="13"/>
      <c r="Q31" s="13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ht="15.75" customHeight="1">
      <c r="A32" s="56"/>
      <c r="B32" s="56"/>
      <c r="C32" s="56"/>
      <c r="D32" s="14"/>
      <c r="E32" s="14"/>
      <c r="F32" s="14"/>
      <c r="G32" s="14"/>
      <c r="H32" s="14"/>
      <c r="I32" s="14"/>
      <c r="J32" s="14"/>
      <c r="K32" s="14"/>
      <c r="L32" s="13"/>
      <c r="M32" s="13"/>
      <c r="N32" s="106"/>
      <c r="O32" s="13"/>
      <c r="P32" s="13"/>
      <c r="Q32" s="13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ht="15.75" customHeight="1">
      <c r="A33" s="56"/>
      <c r="B33" s="56"/>
      <c r="C33" s="56"/>
      <c r="D33" s="14"/>
      <c r="E33" s="14"/>
      <c r="F33" s="14"/>
      <c r="G33" s="14"/>
      <c r="H33" s="14"/>
      <c r="I33" s="14"/>
      <c r="J33" s="14"/>
      <c r="K33" s="14"/>
      <c r="L33" s="13"/>
      <c r="M33" s="13"/>
      <c r="N33" s="106"/>
      <c r="O33" s="13"/>
      <c r="P33" s="13"/>
      <c r="Q33" s="13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ht="15.75" customHeight="1">
      <c r="A34" s="56"/>
      <c r="B34" s="56"/>
      <c r="C34" s="56"/>
      <c r="D34" s="14"/>
      <c r="E34" s="14"/>
      <c r="F34" s="14"/>
      <c r="G34" s="14"/>
      <c r="H34" s="14"/>
      <c r="I34" s="14"/>
      <c r="J34" s="14"/>
      <c r="K34" s="14"/>
      <c r="L34" s="13"/>
      <c r="M34" s="13"/>
      <c r="N34" s="106"/>
      <c r="O34" s="13"/>
      <c r="P34" s="13"/>
      <c r="Q34" s="13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ht="15.75" customHeight="1">
      <c r="A35" s="56"/>
      <c r="B35" s="56"/>
      <c r="C35" s="56"/>
      <c r="D35" s="14"/>
      <c r="E35" s="14"/>
      <c r="F35" s="14"/>
      <c r="G35" s="14"/>
      <c r="H35" s="14"/>
      <c r="I35" s="14"/>
      <c r="J35" s="14"/>
      <c r="K35" s="14"/>
      <c r="L35" s="13"/>
      <c r="M35" s="13"/>
      <c r="N35" s="106"/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ht="15.75" customHeight="1">
      <c r="A36" s="56"/>
      <c r="B36" s="56"/>
      <c r="C36" s="56"/>
      <c r="D36" s="14"/>
      <c r="E36" s="14"/>
      <c r="F36" s="14"/>
      <c r="G36" s="14"/>
      <c r="H36" s="14"/>
      <c r="I36" s="14"/>
      <c r="J36" s="14"/>
      <c r="K36" s="14"/>
      <c r="L36" s="13"/>
      <c r="M36" s="13"/>
      <c r="N36" s="106"/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ht="15.75" customHeight="1">
      <c r="A37" s="56"/>
      <c r="B37" s="56"/>
      <c r="C37" s="56"/>
      <c r="D37" s="14"/>
      <c r="E37" s="14"/>
      <c r="F37" s="14"/>
      <c r="G37" s="14"/>
      <c r="H37" s="14"/>
      <c r="I37" s="14"/>
      <c r="J37" s="14"/>
      <c r="K37" s="14"/>
      <c r="L37" s="13"/>
      <c r="M37" s="13"/>
      <c r="N37" s="106"/>
      <c r="O37" s="13"/>
      <c r="P37" s="13"/>
      <c r="Q37" s="13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ht="15.75" customHeight="1">
      <c r="A38" s="56"/>
      <c r="B38" s="56"/>
      <c r="C38" s="56"/>
      <c r="D38" s="14"/>
      <c r="E38" s="14"/>
      <c r="F38" s="14"/>
      <c r="G38" s="14"/>
      <c r="H38" s="14"/>
      <c r="I38" s="14"/>
      <c r="J38" s="14"/>
      <c r="K38" s="14"/>
      <c r="L38" s="13"/>
      <c r="M38" s="13"/>
      <c r="N38" s="106"/>
      <c r="O38" s="13"/>
      <c r="P38" s="13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ht="15.75" customHeight="1">
      <c r="A39" s="56"/>
      <c r="B39" s="56"/>
      <c r="C39" s="56"/>
      <c r="D39" s="14"/>
      <c r="E39" s="14"/>
      <c r="F39" s="14"/>
      <c r="G39" s="14"/>
      <c r="H39" s="14"/>
      <c r="I39" s="14"/>
      <c r="J39" s="14"/>
      <c r="K39" s="14"/>
      <c r="L39" s="13"/>
      <c r="M39" s="13"/>
      <c r="N39" s="106"/>
      <c r="O39" s="13"/>
      <c r="P39" s="13"/>
      <c r="Q39" s="13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ht="15.75" customHeight="1">
      <c r="A40" s="56"/>
      <c r="B40" s="56"/>
      <c r="C40" s="56"/>
      <c r="D40" s="14"/>
      <c r="E40" s="14"/>
      <c r="F40" s="14"/>
      <c r="G40" s="14"/>
      <c r="H40" s="14"/>
      <c r="I40" s="14"/>
      <c r="J40" s="14"/>
      <c r="K40" s="14"/>
      <c r="L40" s="13"/>
      <c r="M40" s="13"/>
      <c r="N40" s="106"/>
      <c r="O40" s="13"/>
      <c r="P40" s="13"/>
      <c r="Q40" s="13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ht="15.75" customHeight="1">
      <c r="A41" s="56"/>
      <c r="B41" s="56"/>
      <c r="C41" s="56"/>
      <c r="D41" s="14"/>
      <c r="E41" s="14"/>
      <c r="F41" s="14"/>
      <c r="G41" s="14"/>
      <c r="H41" s="14"/>
      <c r="I41" s="14"/>
      <c r="J41" s="14"/>
      <c r="K41" s="14"/>
      <c r="L41" s="13"/>
      <c r="M41" s="13"/>
      <c r="N41" s="106"/>
      <c r="O41" s="13"/>
      <c r="P41" s="13"/>
      <c r="Q41" s="13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ht="15.75" customHeight="1">
      <c r="A42" s="56"/>
      <c r="B42" s="56"/>
      <c r="C42" s="56"/>
      <c r="D42" s="14"/>
      <c r="E42" s="14"/>
      <c r="F42" s="14"/>
      <c r="G42" s="14"/>
      <c r="H42" s="14"/>
      <c r="I42" s="14"/>
      <c r="J42" s="14"/>
      <c r="K42" s="14"/>
      <c r="L42" s="13"/>
      <c r="M42" s="13"/>
      <c r="N42" s="106"/>
      <c r="O42" s="13"/>
      <c r="P42" s="13"/>
      <c r="Q42" s="13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ht="15.75" customHeight="1">
      <c r="A43" s="56"/>
      <c r="B43" s="56"/>
      <c r="C43" s="56"/>
      <c r="D43" s="14"/>
      <c r="E43" s="14"/>
      <c r="F43" s="14"/>
      <c r="G43" s="14"/>
      <c r="H43" s="14"/>
      <c r="I43" s="14"/>
      <c r="J43" s="14"/>
      <c r="K43" s="14"/>
      <c r="L43" s="13"/>
      <c r="M43" s="13"/>
      <c r="N43" s="106"/>
      <c r="O43" s="13"/>
      <c r="P43" s="13"/>
      <c r="Q43" s="13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ht="15.75" customHeight="1">
      <c r="A44" s="56"/>
      <c r="B44" s="56"/>
      <c r="C44" s="56"/>
      <c r="D44" s="14"/>
      <c r="E44" s="14"/>
      <c r="F44" s="14"/>
      <c r="G44" s="14"/>
      <c r="H44" s="14"/>
      <c r="I44" s="14"/>
      <c r="J44" s="14"/>
      <c r="K44" s="14"/>
      <c r="L44" s="13"/>
      <c r="M44" s="13"/>
      <c r="N44" s="106"/>
      <c r="O44" s="13"/>
      <c r="P44" s="13"/>
      <c r="Q44" s="13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ht="15.75" customHeight="1">
      <c r="A45" s="56"/>
      <c r="B45" s="56"/>
      <c r="C45" s="56"/>
      <c r="D45" s="14"/>
      <c r="E45" s="14"/>
      <c r="F45" s="14"/>
      <c r="G45" s="14"/>
      <c r="H45" s="14"/>
      <c r="I45" s="14"/>
      <c r="J45" s="14"/>
      <c r="K45" s="14"/>
      <c r="L45" s="13"/>
      <c r="M45" s="13"/>
      <c r="N45" s="106"/>
      <c r="O45" s="13"/>
      <c r="P45" s="13"/>
      <c r="Q45" s="13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ht="15.75" customHeight="1">
      <c r="A46" s="56"/>
      <c r="B46" s="56"/>
      <c r="C46" s="56"/>
      <c r="D46" s="14"/>
      <c r="E46" s="14"/>
      <c r="F46" s="14"/>
      <c r="G46" s="14"/>
      <c r="H46" s="14"/>
      <c r="I46" s="14"/>
      <c r="J46" s="14"/>
      <c r="K46" s="14"/>
      <c r="L46" s="13"/>
      <c r="M46" s="13"/>
      <c r="N46" s="106"/>
      <c r="O46" s="13"/>
      <c r="P46" s="13"/>
      <c r="Q46" s="13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ht="15.75" customHeight="1">
      <c r="A47" s="56"/>
      <c r="B47" s="56"/>
      <c r="C47" s="56"/>
      <c r="D47" s="14"/>
      <c r="E47" s="14"/>
      <c r="F47" s="14"/>
      <c r="G47" s="14"/>
      <c r="H47" s="14"/>
      <c r="I47" s="14"/>
      <c r="J47" s="14"/>
      <c r="K47" s="14"/>
      <c r="L47" s="13"/>
      <c r="M47" s="13"/>
      <c r="N47" s="106"/>
      <c r="O47" s="13"/>
      <c r="P47" s="13"/>
      <c r="Q47" s="13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ht="15.75" customHeight="1">
      <c r="A48" s="56"/>
      <c r="B48" s="56"/>
      <c r="C48" s="56"/>
      <c r="D48" s="14"/>
      <c r="E48" s="14"/>
      <c r="F48" s="14"/>
      <c r="G48" s="14"/>
      <c r="H48" s="14"/>
      <c r="I48" s="14"/>
      <c r="J48" s="14"/>
      <c r="K48" s="14"/>
      <c r="L48" s="13"/>
      <c r="M48" s="13"/>
      <c r="N48" s="106"/>
      <c r="O48" s="13"/>
      <c r="P48" s="13"/>
      <c r="Q48" s="13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ht="15.75" customHeight="1">
      <c r="A49" s="56"/>
      <c r="B49" s="56"/>
      <c r="C49" s="56"/>
      <c r="D49" s="14"/>
      <c r="E49" s="14"/>
      <c r="F49" s="14"/>
      <c r="G49" s="14"/>
      <c r="H49" s="14"/>
      <c r="I49" s="14"/>
      <c r="J49" s="14"/>
      <c r="K49" s="14"/>
      <c r="L49" s="13"/>
      <c r="M49" s="13"/>
      <c r="N49" s="106"/>
      <c r="O49" s="13"/>
      <c r="P49" s="13"/>
      <c r="Q49" s="13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ht="15.75" customHeight="1">
      <c r="A50" s="56"/>
      <c r="B50" s="56"/>
      <c r="C50" s="56"/>
      <c r="D50" s="14"/>
      <c r="E50" s="14"/>
      <c r="F50" s="14"/>
      <c r="G50" s="14"/>
      <c r="H50" s="14"/>
      <c r="I50" s="14"/>
      <c r="J50" s="14"/>
      <c r="K50" s="14"/>
      <c r="L50" s="13"/>
      <c r="M50" s="13"/>
      <c r="N50" s="106"/>
      <c r="O50" s="13"/>
      <c r="P50" s="13"/>
      <c r="Q50" s="13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ht="15.75" customHeight="1">
      <c r="A51" s="56"/>
      <c r="B51" s="56"/>
      <c r="C51" s="56"/>
      <c r="D51" s="14"/>
      <c r="E51" s="14"/>
      <c r="F51" s="14"/>
      <c r="G51" s="14"/>
      <c r="H51" s="14"/>
      <c r="I51" s="14"/>
      <c r="J51" s="14"/>
      <c r="K51" s="14"/>
      <c r="L51" s="13"/>
      <c r="M51" s="13"/>
      <c r="N51" s="106"/>
      <c r="O51" s="13"/>
      <c r="P51" s="13"/>
      <c r="Q51" s="13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ht="15.75" customHeight="1">
      <c r="A52" s="56"/>
      <c r="B52" s="56"/>
      <c r="C52" s="56"/>
      <c r="D52" s="14"/>
      <c r="E52" s="14"/>
      <c r="F52" s="14"/>
      <c r="G52" s="14"/>
      <c r="H52" s="14"/>
      <c r="I52" s="14"/>
      <c r="J52" s="14"/>
      <c r="K52" s="14"/>
      <c r="L52" s="13"/>
      <c r="M52" s="13"/>
      <c r="N52" s="106"/>
      <c r="O52" s="13"/>
      <c r="P52" s="13"/>
      <c r="Q52" s="13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ht="15.75" customHeight="1">
      <c r="A53" s="56"/>
      <c r="B53" s="56"/>
      <c r="C53" s="56"/>
      <c r="D53" s="14"/>
      <c r="E53" s="14"/>
      <c r="F53" s="14"/>
      <c r="G53" s="14"/>
      <c r="H53" s="14"/>
      <c r="I53" s="14"/>
      <c r="J53" s="14"/>
      <c r="K53" s="14"/>
      <c r="L53" s="13"/>
      <c r="M53" s="13"/>
      <c r="N53" s="106"/>
      <c r="O53" s="13"/>
      <c r="P53" s="13"/>
      <c r="Q53" s="13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ht="15.75" customHeight="1">
      <c r="A54" s="56"/>
      <c r="B54" s="56"/>
      <c r="C54" s="56"/>
      <c r="D54" s="14"/>
      <c r="E54" s="14"/>
      <c r="F54" s="14"/>
      <c r="G54" s="14"/>
      <c r="H54" s="14"/>
      <c r="I54" s="14"/>
      <c r="J54" s="14"/>
      <c r="K54" s="14"/>
      <c r="L54" s="13"/>
      <c r="M54" s="13"/>
      <c r="N54" s="106"/>
      <c r="O54" s="13"/>
      <c r="P54" s="13"/>
      <c r="Q54" s="13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ht="15.75" customHeight="1">
      <c r="A55" s="56"/>
      <c r="B55" s="56"/>
      <c r="C55" s="56"/>
      <c r="D55" s="14"/>
      <c r="E55" s="14"/>
      <c r="F55" s="14"/>
      <c r="G55" s="14"/>
      <c r="H55" s="14"/>
      <c r="I55" s="14"/>
      <c r="J55" s="14"/>
      <c r="K55" s="14"/>
      <c r="L55" s="13"/>
      <c r="M55" s="13"/>
      <c r="N55" s="106"/>
      <c r="O55" s="13"/>
      <c r="P55" s="13"/>
      <c r="Q55" s="13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ht="15.75" customHeight="1">
      <c r="A56" s="56"/>
      <c r="B56" s="56"/>
      <c r="C56" s="56"/>
      <c r="D56" s="14"/>
      <c r="E56" s="14"/>
      <c r="F56" s="14"/>
      <c r="G56" s="14"/>
      <c r="H56" s="14"/>
      <c r="I56" s="14"/>
      <c r="J56" s="14"/>
      <c r="K56" s="14"/>
      <c r="L56" s="13"/>
      <c r="M56" s="13"/>
      <c r="N56" s="106"/>
      <c r="O56" s="13"/>
      <c r="P56" s="13"/>
      <c r="Q56" s="13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ht="15.75" customHeight="1">
      <c r="A57" s="56"/>
      <c r="B57" s="56"/>
      <c r="C57" s="56"/>
      <c r="D57" s="14"/>
      <c r="E57" s="14"/>
      <c r="F57" s="14"/>
      <c r="G57" s="14"/>
      <c r="H57" s="14"/>
      <c r="I57" s="14"/>
      <c r="J57" s="14"/>
      <c r="K57" s="14"/>
      <c r="L57" s="13"/>
      <c r="M57" s="13"/>
      <c r="N57" s="106"/>
      <c r="O57" s="13"/>
      <c r="P57" s="13"/>
      <c r="Q57" s="13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ht="15.75" customHeight="1">
      <c r="A58" s="56"/>
      <c r="B58" s="56"/>
      <c r="C58" s="56"/>
      <c r="D58" s="14"/>
      <c r="E58" s="14"/>
      <c r="F58" s="14"/>
      <c r="G58" s="14"/>
      <c r="H58" s="14"/>
      <c r="I58" s="14"/>
      <c r="J58" s="14"/>
      <c r="K58" s="14"/>
      <c r="L58" s="13"/>
      <c r="M58" s="13"/>
      <c r="N58" s="106"/>
      <c r="O58" s="13"/>
      <c r="P58" s="13"/>
      <c r="Q58" s="13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ht="15.75" customHeight="1">
      <c r="A59" s="56"/>
      <c r="B59" s="56"/>
      <c r="C59" s="56"/>
      <c r="D59" s="14"/>
      <c r="E59" s="14"/>
      <c r="F59" s="14"/>
      <c r="G59" s="14"/>
      <c r="H59" s="14"/>
      <c r="I59" s="14"/>
      <c r="J59" s="14"/>
      <c r="K59" s="14"/>
      <c r="L59" s="13"/>
      <c r="M59" s="13"/>
      <c r="N59" s="106"/>
      <c r="O59" s="13"/>
      <c r="P59" s="13"/>
      <c r="Q59" s="13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ht="15.75" customHeight="1">
      <c r="A60" s="56"/>
      <c r="B60" s="56"/>
      <c r="C60" s="56"/>
      <c r="D60" s="14"/>
      <c r="E60" s="14"/>
      <c r="F60" s="14"/>
      <c r="G60" s="14"/>
      <c r="H60" s="14"/>
      <c r="I60" s="14"/>
      <c r="J60" s="14"/>
      <c r="K60" s="14"/>
      <c r="L60" s="13"/>
      <c r="M60" s="13"/>
      <c r="N60" s="106"/>
      <c r="O60" s="13"/>
      <c r="P60" s="13"/>
      <c r="Q60" s="13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ht="15.75" customHeight="1">
      <c r="A61" s="56"/>
      <c r="B61" s="56"/>
      <c r="C61" s="56"/>
      <c r="D61" s="14"/>
      <c r="E61" s="14"/>
      <c r="F61" s="14"/>
      <c r="G61" s="14"/>
      <c r="H61" s="14"/>
      <c r="I61" s="14"/>
      <c r="J61" s="14"/>
      <c r="K61" s="14"/>
      <c r="L61" s="13"/>
      <c r="M61" s="13"/>
      <c r="N61" s="106"/>
      <c r="O61" s="13"/>
      <c r="P61" s="13"/>
      <c r="Q61" s="13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ht="15.75" customHeight="1">
      <c r="A62" s="56"/>
      <c r="B62" s="56"/>
      <c r="C62" s="56"/>
      <c r="D62" s="14"/>
      <c r="E62" s="14"/>
      <c r="F62" s="14"/>
      <c r="G62" s="14"/>
      <c r="H62" s="14"/>
      <c r="I62" s="14"/>
      <c r="J62" s="14"/>
      <c r="K62" s="14"/>
      <c r="L62" s="13"/>
      <c r="M62" s="13"/>
      <c r="N62" s="106"/>
      <c r="O62" s="13"/>
      <c r="P62" s="13"/>
      <c r="Q62" s="13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ht="15.75" customHeight="1">
      <c r="A63" s="56"/>
      <c r="B63" s="56"/>
      <c r="C63" s="56"/>
      <c r="D63" s="14"/>
      <c r="E63" s="14"/>
      <c r="F63" s="14"/>
      <c r="G63" s="14"/>
      <c r="H63" s="14"/>
      <c r="I63" s="14"/>
      <c r="J63" s="14"/>
      <c r="K63" s="14"/>
      <c r="L63" s="13"/>
      <c r="M63" s="13"/>
      <c r="N63" s="106"/>
      <c r="O63" s="13"/>
      <c r="P63" s="13"/>
      <c r="Q63" s="13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ht="15.75" customHeight="1">
      <c r="A64" s="56"/>
      <c r="B64" s="56"/>
      <c r="C64" s="56"/>
      <c r="D64" s="14"/>
      <c r="E64" s="14"/>
      <c r="F64" s="14"/>
      <c r="G64" s="14"/>
      <c r="H64" s="14"/>
      <c r="I64" s="14"/>
      <c r="J64" s="14"/>
      <c r="K64" s="14"/>
      <c r="L64" s="13"/>
      <c r="M64" s="13"/>
      <c r="N64" s="106"/>
      <c r="O64" s="13"/>
      <c r="P64" s="13"/>
      <c r="Q64" s="13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ht="15.75" customHeight="1">
      <c r="A65" s="56"/>
      <c r="B65" s="56"/>
      <c r="C65" s="56"/>
      <c r="D65" s="14"/>
      <c r="E65" s="14"/>
      <c r="F65" s="14"/>
      <c r="G65" s="14"/>
      <c r="H65" s="14"/>
      <c r="I65" s="14"/>
      <c r="J65" s="14"/>
      <c r="K65" s="14"/>
      <c r="L65" s="13"/>
      <c r="M65" s="13"/>
      <c r="N65" s="106"/>
      <c r="O65" s="13"/>
      <c r="P65" s="13"/>
      <c r="Q65" s="13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ht="15.75" customHeight="1">
      <c r="A66" s="56"/>
      <c r="B66" s="56"/>
      <c r="C66" s="56"/>
      <c r="D66" s="14"/>
      <c r="E66" s="14"/>
      <c r="F66" s="14"/>
      <c r="G66" s="14"/>
      <c r="H66" s="14"/>
      <c r="I66" s="14"/>
      <c r="J66" s="14"/>
      <c r="K66" s="14"/>
      <c r="L66" s="13"/>
      <c r="M66" s="13"/>
      <c r="N66" s="106"/>
      <c r="O66" s="13"/>
      <c r="P66" s="13"/>
      <c r="Q66" s="13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ht="15.75" customHeight="1">
      <c r="A67" s="56"/>
      <c r="B67" s="56"/>
      <c r="C67" s="56"/>
      <c r="D67" s="14"/>
      <c r="E67" s="14"/>
      <c r="F67" s="14"/>
      <c r="G67" s="14"/>
      <c r="H67" s="14"/>
      <c r="I67" s="14"/>
      <c r="J67" s="14"/>
      <c r="K67" s="14"/>
      <c r="L67" s="13"/>
      <c r="M67" s="13"/>
      <c r="N67" s="106"/>
      <c r="O67" s="13"/>
      <c r="P67" s="13"/>
      <c r="Q67" s="13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ht="15.75" customHeight="1">
      <c r="A68" s="56"/>
      <c r="B68" s="56"/>
      <c r="C68" s="56"/>
      <c r="D68" s="14"/>
      <c r="E68" s="14"/>
      <c r="F68" s="14"/>
      <c r="G68" s="14"/>
      <c r="H68" s="14"/>
      <c r="I68" s="14"/>
      <c r="J68" s="14"/>
      <c r="K68" s="14"/>
      <c r="L68" s="13"/>
      <c r="M68" s="13"/>
      <c r="N68" s="106"/>
      <c r="O68" s="13"/>
      <c r="P68" s="13"/>
      <c r="Q68" s="13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ht="15.75" customHeight="1">
      <c r="A69" s="56"/>
      <c r="B69" s="56"/>
      <c r="C69" s="56"/>
      <c r="D69" s="14"/>
      <c r="E69" s="14"/>
      <c r="F69" s="14"/>
      <c r="G69" s="14"/>
      <c r="H69" s="14"/>
      <c r="I69" s="14"/>
      <c r="J69" s="14"/>
      <c r="K69" s="14"/>
      <c r="L69" s="13"/>
      <c r="M69" s="13"/>
      <c r="N69" s="106"/>
      <c r="O69" s="13"/>
      <c r="P69" s="13"/>
      <c r="Q69" s="13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ht="15.75" customHeight="1">
      <c r="A70" s="56"/>
      <c r="B70" s="56"/>
      <c r="C70" s="56"/>
      <c r="D70" s="14"/>
      <c r="E70" s="14"/>
      <c r="F70" s="14"/>
      <c r="G70" s="14"/>
      <c r="H70" s="14"/>
      <c r="I70" s="14"/>
      <c r="J70" s="14"/>
      <c r="K70" s="14"/>
      <c r="L70" s="13"/>
      <c r="M70" s="13"/>
      <c r="N70" s="106"/>
      <c r="O70" s="13"/>
      <c r="P70" s="13"/>
      <c r="Q70" s="13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ht="15.75" customHeight="1">
      <c r="A71" s="56"/>
      <c r="B71" s="56"/>
      <c r="C71" s="56"/>
      <c r="D71" s="14"/>
      <c r="E71" s="14"/>
      <c r="F71" s="14"/>
      <c r="G71" s="14"/>
      <c r="H71" s="14"/>
      <c r="I71" s="14"/>
      <c r="J71" s="14"/>
      <c r="K71" s="14"/>
      <c r="L71" s="13"/>
      <c r="M71" s="13"/>
      <c r="N71" s="106"/>
      <c r="O71" s="13"/>
      <c r="P71" s="13"/>
      <c r="Q71" s="13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ht="15.75" customHeight="1">
      <c r="A72" s="56"/>
      <c r="B72" s="56"/>
      <c r="C72" s="56"/>
      <c r="D72" s="14"/>
      <c r="E72" s="14"/>
      <c r="F72" s="14"/>
      <c r="G72" s="14"/>
      <c r="H72" s="14"/>
      <c r="I72" s="14"/>
      <c r="J72" s="14"/>
      <c r="K72" s="14"/>
      <c r="L72" s="13"/>
      <c r="M72" s="13"/>
      <c r="N72" s="106"/>
      <c r="O72" s="13"/>
      <c r="P72" s="13"/>
      <c r="Q72" s="13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ht="15.75" customHeight="1">
      <c r="A73" s="56"/>
      <c r="B73" s="56"/>
      <c r="C73" s="56"/>
      <c r="D73" s="14"/>
      <c r="E73" s="14"/>
      <c r="F73" s="14"/>
      <c r="G73" s="14"/>
      <c r="H73" s="14"/>
      <c r="I73" s="14"/>
      <c r="J73" s="14"/>
      <c r="K73" s="14"/>
      <c r="L73" s="13"/>
      <c r="M73" s="13"/>
      <c r="N73" s="106"/>
      <c r="O73" s="13"/>
      <c r="P73" s="13"/>
      <c r="Q73" s="13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ht="15.75" customHeight="1">
      <c r="A74" s="56"/>
      <c r="B74" s="56"/>
      <c r="C74" s="56"/>
      <c r="D74" s="14"/>
      <c r="E74" s="14"/>
      <c r="F74" s="14"/>
      <c r="G74" s="14"/>
      <c r="H74" s="14"/>
      <c r="I74" s="14"/>
      <c r="J74" s="14"/>
      <c r="K74" s="14"/>
      <c r="L74" s="13"/>
      <c r="M74" s="13"/>
      <c r="N74" s="106"/>
      <c r="O74" s="13"/>
      <c r="P74" s="13"/>
      <c r="Q74" s="13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ht="15.75" customHeight="1">
      <c r="A75" s="56"/>
      <c r="B75" s="56"/>
      <c r="C75" s="56"/>
      <c r="D75" s="14"/>
      <c r="E75" s="14"/>
      <c r="F75" s="14"/>
      <c r="G75" s="14"/>
      <c r="H75" s="14"/>
      <c r="I75" s="14"/>
      <c r="J75" s="14"/>
      <c r="K75" s="14"/>
      <c r="L75" s="13"/>
      <c r="M75" s="13"/>
      <c r="N75" s="106"/>
      <c r="O75" s="13"/>
      <c r="P75" s="13"/>
      <c r="Q75" s="13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ht="15.75" customHeight="1">
      <c r="A76" s="56"/>
      <c r="B76" s="56"/>
      <c r="C76" s="56"/>
      <c r="D76" s="14"/>
      <c r="E76" s="14"/>
      <c r="F76" s="14"/>
      <c r="G76" s="14"/>
      <c r="H76" s="14"/>
      <c r="I76" s="14"/>
      <c r="J76" s="14"/>
      <c r="K76" s="14"/>
      <c r="L76" s="13"/>
      <c r="M76" s="13"/>
      <c r="N76" s="106"/>
      <c r="O76" s="13"/>
      <c r="P76" s="13"/>
      <c r="Q76" s="13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ht="15.75" customHeight="1">
      <c r="A77" s="56"/>
      <c r="B77" s="56"/>
      <c r="C77" s="56"/>
      <c r="D77" s="14"/>
      <c r="E77" s="14"/>
      <c r="F77" s="14"/>
      <c r="G77" s="14"/>
      <c r="H77" s="14"/>
      <c r="I77" s="14"/>
      <c r="J77" s="14"/>
      <c r="K77" s="14"/>
      <c r="L77" s="13"/>
      <c r="M77" s="13"/>
      <c r="N77" s="106"/>
      <c r="O77" s="13"/>
      <c r="P77" s="13"/>
      <c r="Q77" s="13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ht="15.75" customHeight="1">
      <c r="A78" s="56"/>
      <c r="B78" s="56"/>
      <c r="C78" s="56"/>
      <c r="D78" s="14"/>
      <c r="E78" s="14"/>
      <c r="F78" s="14"/>
      <c r="G78" s="14"/>
      <c r="H78" s="14"/>
      <c r="I78" s="14"/>
      <c r="J78" s="14"/>
      <c r="K78" s="14"/>
      <c r="L78" s="13"/>
      <c r="M78" s="13"/>
      <c r="N78" s="106"/>
      <c r="O78" s="13"/>
      <c r="P78" s="13"/>
      <c r="Q78" s="13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ht="15.75" customHeight="1">
      <c r="A79" s="56"/>
      <c r="B79" s="56"/>
      <c r="C79" s="56"/>
      <c r="D79" s="14"/>
      <c r="E79" s="14"/>
      <c r="F79" s="14"/>
      <c r="G79" s="14"/>
      <c r="H79" s="14"/>
      <c r="I79" s="14"/>
      <c r="J79" s="14"/>
      <c r="K79" s="14"/>
      <c r="L79" s="13"/>
      <c r="M79" s="13"/>
      <c r="N79" s="106"/>
      <c r="O79" s="13"/>
      <c r="P79" s="13"/>
      <c r="Q79" s="13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ht="15.75" customHeight="1">
      <c r="A80" s="56"/>
      <c r="B80" s="56"/>
      <c r="C80" s="56"/>
      <c r="D80" s="14"/>
      <c r="E80" s="14"/>
      <c r="F80" s="14"/>
      <c r="G80" s="14"/>
      <c r="H80" s="14"/>
      <c r="I80" s="14"/>
      <c r="J80" s="14"/>
      <c r="K80" s="14"/>
      <c r="L80" s="13"/>
      <c r="M80" s="13"/>
      <c r="N80" s="106"/>
      <c r="O80" s="13"/>
      <c r="P80" s="13"/>
      <c r="Q80" s="13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ht="15.75" customHeight="1">
      <c r="A81" s="56"/>
      <c r="B81" s="56"/>
      <c r="C81" s="56"/>
      <c r="D81" s="14"/>
      <c r="E81" s="14"/>
      <c r="F81" s="14"/>
      <c r="G81" s="14"/>
      <c r="H81" s="14"/>
      <c r="I81" s="14"/>
      <c r="J81" s="14"/>
      <c r="K81" s="14"/>
      <c r="L81" s="13"/>
      <c r="M81" s="13"/>
      <c r="N81" s="106"/>
      <c r="O81" s="13"/>
      <c r="P81" s="13"/>
      <c r="Q81" s="13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ht="15.75" customHeight="1">
      <c r="A82" s="56"/>
      <c r="B82" s="56"/>
      <c r="C82" s="56"/>
      <c r="D82" s="14"/>
      <c r="E82" s="14"/>
      <c r="F82" s="14"/>
      <c r="G82" s="14"/>
      <c r="H82" s="14"/>
      <c r="I82" s="14"/>
      <c r="J82" s="14"/>
      <c r="K82" s="14"/>
      <c r="L82" s="13"/>
      <c r="M82" s="13"/>
      <c r="N82" s="106"/>
      <c r="O82" s="13"/>
      <c r="P82" s="13"/>
      <c r="Q82" s="13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</row>
    <row r="83" ht="15.75" customHeight="1">
      <c r="A83" s="56"/>
      <c r="B83" s="56"/>
      <c r="C83" s="56"/>
      <c r="D83" s="14"/>
      <c r="E83" s="14"/>
      <c r="F83" s="14"/>
      <c r="G83" s="14"/>
      <c r="H83" s="14"/>
      <c r="I83" s="14"/>
      <c r="J83" s="14"/>
      <c r="K83" s="14"/>
      <c r="L83" s="13"/>
      <c r="M83" s="13"/>
      <c r="N83" s="106"/>
      <c r="O83" s="13"/>
      <c r="P83" s="13"/>
      <c r="Q83" s="13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</row>
    <row r="84" ht="15.75" customHeight="1">
      <c r="A84" s="56"/>
      <c r="B84" s="56"/>
      <c r="C84" s="56"/>
      <c r="D84" s="14"/>
      <c r="E84" s="14"/>
      <c r="F84" s="14"/>
      <c r="G84" s="14"/>
      <c r="H84" s="14"/>
      <c r="I84" s="14"/>
      <c r="J84" s="14"/>
      <c r="K84" s="14"/>
      <c r="L84" s="13"/>
      <c r="M84" s="13"/>
      <c r="N84" s="106"/>
      <c r="O84" s="13"/>
      <c r="P84" s="13"/>
      <c r="Q84" s="13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</row>
    <row r="85" ht="15.75" customHeight="1">
      <c r="A85" s="56"/>
      <c r="B85" s="56"/>
      <c r="C85" s="56"/>
      <c r="D85" s="14"/>
      <c r="E85" s="14"/>
      <c r="F85" s="14"/>
      <c r="G85" s="14"/>
      <c r="H85" s="14"/>
      <c r="I85" s="14"/>
      <c r="J85" s="14"/>
      <c r="K85" s="14"/>
      <c r="L85" s="13"/>
      <c r="M85" s="13"/>
      <c r="N85" s="106"/>
      <c r="O85" s="13"/>
      <c r="P85" s="13"/>
      <c r="Q85" s="13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</row>
    <row r="86" ht="15.75" customHeight="1">
      <c r="A86" s="56"/>
      <c r="B86" s="56"/>
      <c r="C86" s="56"/>
      <c r="D86" s="14"/>
      <c r="E86" s="14"/>
      <c r="F86" s="14"/>
      <c r="G86" s="14"/>
      <c r="H86" s="14"/>
      <c r="I86" s="14"/>
      <c r="J86" s="14"/>
      <c r="K86" s="14"/>
      <c r="L86" s="13"/>
      <c r="M86" s="13"/>
      <c r="N86" s="106"/>
      <c r="O86" s="13"/>
      <c r="P86" s="13"/>
      <c r="Q86" s="13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</row>
    <row r="87" ht="15.75" customHeight="1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3"/>
      <c r="M87" s="13"/>
      <c r="N87" s="106"/>
      <c r="O87" s="13"/>
      <c r="P87" s="13"/>
      <c r="Q87" s="13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ht="15.75" customHeight="1">
      <c r="A88" s="56"/>
      <c r="B88" s="56"/>
      <c r="C88" s="56"/>
      <c r="D88" s="14"/>
      <c r="E88" s="14"/>
      <c r="F88" s="14"/>
      <c r="G88" s="14"/>
      <c r="H88" s="14"/>
      <c r="I88" s="14"/>
      <c r="J88" s="14"/>
      <c r="K88" s="14"/>
      <c r="L88" s="13"/>
      <c r="M88" s="13"/>
      <c r="N88" s="106"/>
      <c r="O88" s="13"/>
      <c r="P88" s="13"/>
      <c r="Q88" s="13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</row>
    <row r="89" ht="15.75" customHeight="1">
      <c r="A89" s="56"/>
      <c r="B89" s="56"/>
      <c r="C89" s="56"/>
      <c r="D89" s="14"/>
      <c r="E89" s="14"/>
      <c r="F89" s="14"/>
      <c r="G89" s="14"/>
      <c r="H89" s="14"/>
      <c r="I89" s="14"/>
      <c r="J89" s="14"/>
      <c r="K89" s="14"/>
      <c r="L89" s="13"/>
      <c r="M89" s="13"/>
      <c r="N89" s="106"/>
      <c r="O89" s="13"/>
      <c r="P89" s="13"/>
      <c r="Q89" s="13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</row>
    <row r="90" ht="15.75" customHeight="1">
      <c r="A90" s="56"/>
      <c r="B90" s="56"/>
      <c r="C90" s="56"/>
      <c r="D90" s="14"/>
      <c r="E90" s="14"/>
      <c r="F90" s="14"/>
      <c r="G90" s="14"/>
      <c r="H90" s="14"/>
      <c r="I90" s="14"/>
      <c r="J90" s="14"/>
      <c r="K90" s="14"/>
      <c r="L90" s="13"/>
      <c r="M90" s="13"/>
      <c r="N90" s="106"/>
      <c r="O90" s="13"/>
      <c r="P90" s="13"/>
      <c r="Q90" s="13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</row>
    <row r="91" ht="15.75" customHeight="1">
      <c r="A91" s="56"/>
      <c r="B91" s="56"/>
      <c r="C91" s="56"/>
      <c r="D91" s="14"/>
      <c r="E91" s="14"/>
      <c r="F91" s="14"/>
      <c r="G91" s="14"/>
      <c r="H91" s="14"/>
      <c r="I91" s="14"/>
      <c r="J91" s="14"/>
      <c r="K91" s="14"/>
      <c r="L91" s="13"/>
      <c r="M91" s="13"/>
      <c r="N91" s="106"/>
      <c r="O91" s="13"/>
      <c r="P91" s="13"/>
      <c r="Q91" s="13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</row>
    <row r="92" ht="15.75" customHeight="1">
      <c r="A92" s="56"/>
      <c r="B92" s="56"/>
      <c r="C92" s="56"/>
      <c r="D92" s="14"/>
      <c r="E92" s="14"/>
      <c r="F92" s="14"/>
      <c r="G92" s="14"/>
      <c r="H92" s="14"/>
      <c r="I92" s="14"/>
      <c r="J92" s="14"/>
      <c r="K92" s="14"/>
      <c r="L92" s="13"/>
      <c r="M92" s="13"/>
      <c r="N92" s="106"/>
      <c r="O92" s="13"/>
      <c r="P92" s="13"/>
      <c r="Q92" s="13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</row>
    <row r="93" ht="15.75" customHeight="1">
      <c r="A93" s="56"/>
      <c r="B93" s="56"/>
      <c r="C93" s="56"/>
      <c r="D93" s="14"/>
      <c r="E93" s="14"/>
      <c r="F93" s="14"/>
      <c r="G93" s="14"/>
      <c r="H93" s="14"/>
      <c r="I93" s="14"/>
      <c r="J93" s="14"/>
      <c r="K93" s="14"/>
      <c r="L93" s="13"/>
      <c r="M93" s="13"/>
      <c r="N93" s="106"/>
      <c r="O93" s="13"/>
      <c r="P93" s="13"/>
      <c r="Q93" s="13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</row>
    <row r="94" ht="15.75" customHeight="1">
      <c r="A94" s="56"/>
      <c r="B94" s="56"/>
      <c r="C94" s="56"/>
      <c r="D94" s="14"/>
      <c r="E94" s="14"/>
      <c r="F94" s="14"/>
      <c r="G94" s="14"/>
      <c r="H94" s="14"/>
      <c r="I94" s="14"/>
      <c r="J94" s="14"/>
      <c r="K94" s="14"/>
      <c r="L94" s="13"/>
      <c r="M94" s="13"/>
      <c r="N94" s="106"/>
      <c r="O94" s="13"/>
      <c r="P94" s="13"/>
      <c r="Q94" s="13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</row>
    <row r="95" ht="15.75" customHeight="1">
      <c r="A95" s="56"/>
      <c r="B95" s="56"/>
      <c r="C95" s="56"/>
      <c r="D95" s="14"/>
      <c r="E95" s="14"/>
      <c r="F95" s="14"/>
      <c r="G95" s="14"/>
      <c r="H95" s="14"/>
      <c r="I95" s="14"/>
      <c r="J95" s="14"/>
      <c r="K95" s="14"/>
      <c r="L95" s="13"/>
      <c r="M95" s="13"/>
      <c r="N95" s="106"/>
      <c r="O95" s="13"/>
      <c r="P95" s="13"/>
      <c r="Q95" s="13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</row>
    <row r="96" ht="15.75" customHeight="1">
      <c r="A96" s="56"/>
      <c r="B96" s="56"/>
      <c r="C96" s="56"/>
      <c r="D96" s="14"/>
      <c r="E96" s="14"/>
      <c r="F96" s="14"/>
      <c r="G96" s="14"/>
      <c r="H96" s="14"/>
      <c r="I96" s="14"/>
      <c r="J96" s="14"/>
      <c r="K96" s="14"/>
      <c r="L96" s="13"/>
      <c r="M96" s="13"/>
      <c r="N96" s="106"/>
      <c r="O96" s="13"/>
      <c r="P96" s="13"/>
      <c r="Q96" s="13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</row>
    <row r="97" ht="15.75" customHeight="1">
      <c r="A97" s="56"/>
      <c r="B97" s="56"/>
      <c r="C97" s="56"/>
      <c r="D97" s="14"/>
      <c r="E97" s="14"/>
      <c r="F97" s="14"/>
      <c r="G97" s="14"/>
      <c r="H97" s="14"/>
      <c r="I97" s="14"/>
      <c r="J97" s="14"/>
      <c r="K97" s="14"/>
      <c r="L97" s="13"/>
      <c r="M97" s="13"/>
      <c r="N97" s="106"/>
      <c r="O97" s="13"/>
      <c r="P97" s="13"/>
      <c r="Q97" s="13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</row>
    <row r="98" ht="15.75" customHeight="1">
      <c r="A98" s="56"/>
      <c r="B98" s="56"/>
      <c r="C98" s="56"/>
      <c r="D98" s="14"/>
      <c r="E98" s="14"/>
      <c r="F98" s="14"/>
      <c r="G98" s="14"/>
      <c r="H98" s="14"/>
      <c r="I98" s="14"/>
      <c r="J98" s="14"/>
      <c r="K98" s="14"/>
      <c r="L98" s="13"/>
      <c r="M98" s="13"/>
      <c r="N98" s="106"/>
      <c r="O98" s="13"/>
      <c r="P98" s="13"/>
      <c r="Q98" s="13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</row>
    <row r="99" ht="15.75" customHeight="1">
      <c r="A99" s="56"/>
      <c r="B99" s="56"/>
      <c r="C99" s="56"/>
      <c r="D99" s="14"/>
      <c r="E99" s="14"/>
      <c r="F99" s="14"/>
      <c r="G99" s="14"/>
      <c r="H99" s="14"/>
      <c r="I99" s="14"/>
      <c r="J99" s="14"/>
      <c r="K99" s="14"/>
      <c r="L99" s="13"/>
      <c r="M99" s="13"/>
      <c r="N99" s="106"/>
      <c r="O99" s="13"/>
      <c r="P99" s="13"/>
      <c r="Q99" s="13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</row>
    <row r="100" ht="15.75" customHeight="1">
      <c r="A100" s="56"/>
      <c r="B100" s="56"/>
      <c r="C100" s="56"/>
      <c r="D100" s="14"/>
      <c r="E100" s="14"/>
      <c r="F100" s="14"/>
      <c r="G100" s="14"/>
      <c r="H100" s="14"/>
      <c r="I100" s="14"/>
      <c r="J100" s="14"/>
      <c r="K100" s="14"/>
      <c r="L100" s="13"/>
      <c r="M100" s="13"/>
      <c r="N100" s="106"/>
      <c r="O100" s="13"/>
      <c r="P100" s="13"/>
      <c r="Q100" s="13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</row>
    <row r="101" ht="15.75" customHeight="1">
      <c r="A101" s="56"/>
      <c r="B101" s="56"/>
      <c r="C101" s="56"/>
      <c r="D101" s="14"/>
      <c r="E101" s="14"/>
      <c r="F101" s="14"/>
      <c r="G101" s="14"/>
      <c r="H101" s="14"/>
      <c r="I101" s="14"/>
      <c r="J101" s="14"/>
      <c r="K101" s="14"/>
      <c r="L101" s="13"/>
      <c r="M101" s="13"/>
      <c r="N101" s="106"/>
      <c r="O101" s="13"/>
      <c r="P101" s="13"/>
      <c r="Q101" s="13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02" ht="15.75" customHeight="1">
      <c r="A102" s="56"/>
      <c r="B102" s="56"/>
      <c r="C102" s="56"/>
      <c r="D102" s="14"/>
      <c r="E102" s="14"/>
      <c r="F102" s="14"/>
      <c r="G102" s="14"/>
      <c r="H102" s="14"/>
      <c r="I102" s="14"/>
      <c r="J102" s="14"/>
      <c r="K102" s="14"/>
      <c r="L102" s="13"/>
      <c r="M102" s="13"/>
      <c r="N102" s="106"/>
      <c r="O102" s="13"/>
      <c r="P102" s="13"/>
      <c r="Q102" s="13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</row>
    <row r="103" ht="15.75" customHeight="1">
      <c r="A103" s="56"/>
      <c r="B103" s="56"/>
      <c r="C103" s="56"/>
      <c r="D103" s="14"/>
      <c r="E103" s="14"/>
      <c r="F103" s="14"/>
      <c r="G103" s="14"/>
      <c r="H103" s="14"/>
      <c r="I103" s="14"/>
      <c r="J103" s="14"/>
      <c r="K103" s="14"/>
      <c r="L103" s="13"/>
      <c r="M103" s="13"/>
      <c r="N103" s="106"/>
      <c r="O103" s="13"/>
      <c r="P103" s="13"/>
      <c r="Q103" s="13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</row>
    <row r="104" ht="15.75" customHeight="1">
      <c r="A104" s="56"/>
      <c r="B104" s="56"/>
      <c r="C104" s="56"/>
      <c r="D104" s="14"/>
      <c r="E104" s="14"/>
      <c r="F104" s="14"/>
      <c r="G104" s="14"/>
      <c r="H104" s="14"/>
      <c r="I104" s="14"/>
      <c r="J104" s="14"/>
      <c r="K104" s="14"/>
      <c r="L104" s="13"/>
      <c r="M104" s="13"/>
      <c r="N104" s="106"/>
      <c r="O104" s="13"/>
      <c r="P104" s="13"/>
      <c r="Q104" s="13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</row>
    <row r="105" ht="15.75" customHeight="1">
      <c r="A105" s="56"/>
      <c r="B105" s="56"/>
      <c r="C105" s="56"/>
      <c r="D105" s="14"/>
      <c r="E105" s="14"/>
      <c r="F105" s="14"/>
      <c r="G105" s="14"/>
      <c r="H105" s="14"/>
      <c r="I105" s="14"/>
      <c r="J105" s="14"/>
      <c r="K105" s="14"/>
      <c r="L105" s="13"/>
      <c r="M105" s="13"/>
      <c r="N105" s="106"/>
      <c r="O105" s="13"/>
      <c r="P105" s="13"/>
      <c r="Q105" s="13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</row>
    <row r="106" ht="15.75" customHeight="1">
      <c r="A106" s="56"/>
      <c r="B106" s="56"/>
      <c r="C106" s="56"/>
      <c r="D106" s="14"/>
      <c r="E106" s="14"/>
      <c r="F106" s="14"/>
      <c r="G106" s="14"/>
      <c r="H106" s="14"/>
      <c r="I106" s="14"/>
      <c r="J106" s="14"/>
      <c r="K106" s="14"/>
      <c r="L106" s="13"/>
      <c r="M106" s="13"/>
      <c r="N106" s="106"/>
      <c r="O106" s="13"/>
      <c r="P106" s="13"/>
      <c r="Q106" s="13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</row>
    <row r="107" ht="15.75" customHeight="1">
      <c r="A107" s="56"/>
      <c r="B107" s="56"/>
      <c r="C107" s="56"/>
      <c r="D107" s="14"/>
      <c r="E107" s="14"/>
      <c r="F107" s="14"/>
      <c r="G107" s="14"/>
      <c r="H107" s="14"/>
      <c r="I107" s="14"/>
      <c r="J107" s="14"/>
      <c r="K107" s="14"/>
      <c r="L107" s="13"/>
      <c r="M107" s="13"/>
      <c r="N107" s="106"/>
      <c r="O107" s="13"/>
      <c r="P107" s="13"/>
      <c r="Q107" s="13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</row>
    <row r="108" ht="15.75" customHeight="1">
      <c r="A108" s="56"/>
      <c r="B108" s="56"/>
      <c r="C108" s="56"/>
      <c r="D108" s="14"/>
      <c r="E108" s="14"/>
      <c r="F108" s="14"/>
      <c r="G108" s="14"/>
      <c r="H108" s="14"/>
      <c r="I108" s="14"/>
      <c r="J108" s="14"/>
      <c r="K108" s="14"/>
      <c r="L108" s="13"/>
      <c r="M108" s="13"/>
      <c r="N108" s="106"/>
      <c r="O108" s="13"/>
      <c r="P108" s="13"/>
      <c r="Q108" s="13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</row>
    <row r="109" ht="15.75" customHeight="1">
      <c r="A109" s="56"/>
      <c r="B109" s="56"/>
      <c r="C109" s="56"/>
      <c r="D109" s="14"/>
      <c r="E109" s="14"/>
      <c r="F109" s="14"/>
      <c r="G109" s="14"/>
      <c r="H109" s="14"/>
      <c r="I109" s="14"/>
      <c r="J109" s="14"/>
      <c r="K109" s="14"/>
      <c r="L109" s="13"/>
      <c r="M109" s="13"/>
      <c r="N109" s="106"/>
      <c r="O109" s="13"/>
      <c r="P109" s="13"/>
      <c r="Q109" s="13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</row>
    <row r="110" ht="15.75" customHeight="1">
      <c r="A110" s="56"/>
      <c r="B110" s="56"/>
      <c r="C110" s="56"/>
      <c r="D110" s="14"/>
      <c r="E110" s="14"/>
      <c r="F110" s="14"/>
      <c r="G110" s="14"/>
      <c r="H110" s="14"/>
      <c r="I110" s="14"/>
      <c r="J110" s="14"/>
      <c r="K110" s="14"/>
      <c r="L110" s="13"/>
      <c r="M110" s="13"/>
      <c r="N110" s="106"/>
      <c r="O110" s="13"/>
      <c r="P110" s="13"/>
      <c r="Q110" s="13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</row>
    <row r="111" ht="15.75" customHeight="1">
      <c r="A111" s="56"/>
      <c r="B111" s="56"/>
      <c r="C111" s="56"/>
      <c r="D111" s="14"/>
      <c r="E111" s="14"/>
      <c r="F111" s="14"/>
      <c r="G111" s="14"/>
      <c r="H111" s="14"/>
      <c r="I111" s="14"/>
      <c r="J111" s="14"/>
      <c r="K111" s="14"/>
      <c r="L111" s="13"/>
      <c r="M111" s="13"/>
      <c r="N111" s="106"/>
      <c r="O111" s="13"/>
      <c r="P111" s="13"/>
      <c r="Q111" s="13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</row>
    <row r="112" ht="15.75" customHeight="1">
      <c r="A112" s="56"/>
      <c r="B112" s="56"/>
      <c r="C112" s="56"/>
      <c r="D112" s="14"/>
      <c r="E112" s="14"/>
      <c r="F112" s="14"/>
      <c r="G112" s="14"/>
      <c r="H112" s="14"/>
      <c r="I112" s="14"/>
      <c r="J112" s="14"/>
      <c r="K112" s="14"/>
      <c r="L112" s="13"/>
      <c r="M112" s="13"/>
      <c r="N112" s="106"/>
      <c r="O112" s="13"/>
      <c r="P112" s="13"/>
      <c r="Q112" s="13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</row>
    <row r="113" ht="15.75" customHeight="1">
      <c r="A113" s="56"/>
      <c r="B113" s="56"/>
      <c r="C113" s="56"/>
      <c r="D113" s="14"/>
      <c r="E113" s="14"/>
      <c r="F113" s="14"/>
      <c r="G113" s="14"/>
      <c r="H113" s="14"/>
      <c r="I113" s="14"/>
      <c r="J113" s="14"/>
      <c r="K113" s="14"/>
      <c r="L113" s="13"/>
      <c r="M113" s="13"/>
      <c r="N113" s="106"/>
      <c r="O113" s="13"/>
      <c r="P113" s="13"/>
      <c r="Q113" s="13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</row>
    <row r="114" ht="15.75" customHeight="1">
      <c r="A114" s="56"/>
      <c r="B114" s="56"/>
      <c r="C114" s="56"/>
      <c r="D114" s="14"/>
      <c r="E114" s="14"/>
      <c r="F114" s="14"/>
      <c r="G114" s="14"/>
      <c r="H114" s="14"/>
      <c r="I114" s="14"/>
      <c r="J114" s="14"/>
      <c r="K114" s="14"/>
      <c r="L114" s="13"/>
      <c r="M114" s="13"/>
      <c r="N114" s="106"/>
      <c r="O114" s="13"/>
      <c r="P114" s="13"/>
      <c r="Q114" s="13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</row>
    <row r="115" ht="15.75" customHeight="1">
      <c r="A115" s="56"/>
      <c r="B115" s="56"/>
      <c r="C115" s="56"/>
      <c r="D115" s="14"/>
      <c r="E115" s="14"/>
      <c r="F115" s="14"/>
      <c r="G115" s="14"/>
      <c r="H115" s="14"/>
      <c r="I115" s="14"/>
      <c r="J115" s="14"/>
      <c r="K115" s="14"/>
      <c r="L115" s="13"/>
      <c r="M115" s="13"/>
      <c r="N115" s="106"/>
      <c r="O115" s="13"/>
      <c r="P115" s="13"/>
      <c r="Q115" s="13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</row>
    <row r="116" ht="15.75" customHeight="1">
      <c r="A116" s="56"/>
      <c r="B116" s="56"/>
      <c r="C116" s="56"/>
      <c r="D116" s="14"/>
      <c r="E116" s="14"/>
      <c r="F116" s="14"/>
      <c r="G116" s="14"/>
      <c r="H116" s="14"/>
      <c r="I116" s="14"/>
      <c r="J116" s="14"/>
      <c r="K116" s="14"/>
      <c r="L116" s="13"/>
      <c r="M116" s="13"/>
      <c r="N116" s="106"/>
      <c r="O116" s="13"/>
      <c r="P116" s="13"/>
      <c r="Q116" s="13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</row>
    <row r="117" ht="15.75" customHeight="1">
      <c r="A117" s="56"/>
      <c r="B117" s="56"/>
      <c r="C117" s="56"/>
      <c r="D117" s="14"/>
      <c r="E117" s="14"/>
      <c r="F117" s="14"/>
      <c r="G117" s="14"/>
      <c r="H117" s="14"/>
      <c r="I117" s="14"/>
      <c r="J117" s="14"/>
      <c r="K117" s="14"/>
      <c r="L117" s="13"/>
      <c r="M117" s="13"/>
      <c r="N117" s="106"/>
      <c r="O117" s="13"/>
      <c r="P117" s="13"/>
      <c r="Q117" s="13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</row>
    <row r="118" ht="15.75" customHeight="1">
      <c r="A118" s="56"/>
      <c r="B118" s="56"/>
      <c r="C118" s="56"/>
      <c r="D118" s="14"/>
      <c r="E118" s="14"/>
      <c r="F118" s="14"/>
      <c r="G118" s="14"/>
      <c r="H118" s="14"/>
      <c r="I118" s="14"/>
      <c r="J118" s="14"/>
      <c r="K118" s="14"/>
      <c r="L118" s="13"/>
      <c r="M118" s="13"/>
      <c r="N118" s="106"/>
      <c r="O118" s="13"/>
      <c r="P118" s="13"/>
      <c r="Q118" s="13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</row>
    <row r="119" ht="15.75" customHeight="1">
      <c r="A119" s="56"/>
      <c r="B119" s="56"/>
      <c r="C119" s="56"/>
      <c r="D119" s="14"/>
      <c r="E119" s="14"/>
      <c r="F119" s="14"/>
      <c r="G119" s="14"/>
      <c r="H119" s="14"/>
      <c r="I119" s="14"/>
      <c r="J119" s="14"/>
      <c r="K119" s="14"/>
      <c r="L119" s="13"/>
      <c r="M119" s="13"/>
      <c r="N119" s="106"/>
      <c r="O119" s="13"/>
      <c r="P119" s="13"/>
      <c r="Q119" s="13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</row>
    <row r="120" ht="15.75" customHeight="1">
      <c r="A120" s="56"/>
      <c r="B120" s="56"/>
      <c r="C120" s="56"/>
      <c r="D120" s="14"/>
      <c r="E120" s="14"/>
      <c r="F120" s="14"/>
      <c r="G120" s="14"/>
      <c r="H120" s="14"/>
      <c r="I120" s="14"/>
      <c r="J120" s="14"/>
      <c r="K120" s="14"/>
      <c r="L120" s="13"/>
      <c r="M120" s="13"/>
      <c r="N120" s="106"/>
      <c r="O120" s="13"/>
      <c r="P120" s="13"/>
      <c r="Q120" s="13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</row>
    <row r="121" ht="15.75" customHeight="1">
      <c r="A121" s="56"/>
      <c r="B121" s="56"/>
      <c r="C121" s="56"/>
      <c r="D121" s="14"/>
      <c r="E121" s="14"/>
      <c r="F121" s="14"/>
      <c r="G121" s="14"/>
      <c r="H121" s="14"/>
      <c r="I121" s="14"/>
      <c r="J121" s="14"/>
      <c r="K121" s="14"/>
      <c r="L121" s="13"/>
      <c r="M121" s="13"/>
      <c r="N121" s="106"/>
      <c r="O121" s="13"/>
      <c r="P121" s="13"/>
      <c r="Q121" s="13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</row>
    <row r="122" ht="15.75" customHeight="1">
      <c r="A122" s="56"/>
      <c r="B122" s="56"/>
      <c r="C122" s="56"/>
      <c r="D122" s="14"/>
      <c r="E122" s="14"/>
      <c r="F122" s="14"/>
      <c r="G122" s="14"/>
      <c r="H122" s="14"/>
      <c r="I122" s="14"/>
      <c r="J122" s="14"/>
      <c r="K122" s="14"/>
      <c r="L122" s="13"/>
      <c r="M122" s="13"/>
      <c r="N122" s="106"/>
      <c r="O122" s="13"/>
      <c r="P122" s="13"/>
      <c r="Q122" s="13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</row>
    <row r="123" ht="15.75" customHeight="1">
      <c r="A123" s="56"/>
      <c r="B123" s="56"/>
      <c r="C123" s="56"/>
      <c r="D123" s="14"/>
      <c r="E123" s="14"/>
      <c r="F123" s="14"/>
      <c r="G123" s="14"/>
      <c r="H123" s="14"/>
      <c r="I123" s="14"/>
      <c r="J123" s="14"/>
      <c r="K123" s="14"/>
      <c r="L123" s="13"/>
      <c r="M123" s="13"/>
      <c r="N123" s="106"/>
      <c r="O123" s="13"/>
      <c r="P123" s="13"/>
      <c r="Q123" s="13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</row>
    <row r="124" ht="15.75" customHeight="1">
      <c r="A124" s="56"/>
      <c r="B124" s="56"/>
      <c r="C124" s="56"/>
      <c r="D124" s="14"/>
      <c r="E124" s="14"/>
      <c r="F124" s="14"/>
      <c r="G124" s="14"/>
      <c r="H124" s="14"/>
      <c r="I124" s="14"/>
      <c r="J124" s="14"/>
      <c r="K124" s="14"/>
      <c r="L124" s="13"/>
      <c r="M124" s="13"/>
      <c r="N124" s="106"/>
      <c r="O124" s="13"/>
      <c r="P124" s="13"/>
      <c r="Q124" s="13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</row>
    <row r="125" ht="15.75" customHeight="1">
      <c r="A125" s="56"/>
      <c r="B125" s="56"/>
      <c r="C125" s="56"/>
      <c r="D125" s="14"/>
      <c r="E125" s="14"/>
      <c r="F125" s="14"/>
      <c r="G125" s="14"/>
      <c r="H125" s="14"/>
      <c r="I125" s="14"/>
      <c r="J125" s="14"/>
      <c r="K125" s="14"/>
      <c r="L125" s="13"/>
      <c r="M125" s="13"/>
      <c r="N125" s="106"/>
      <c r="O125" s="13"/>
      <c r="P125" s="13"/>
      <c r="Q125" s="13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</row>
    <row r="126" ht="15.75" customHeight="1">
      <c r="A126" s="56"/>
      <c r="B126" s="56"/>
      <c r="C126" s="56"/>
      <c r="D126" s="14"/>
      <c r="E126" s="14"/>
      <c r="F126" s="14"/>
      <c r="G126" s="14"/>
      <c r="H126" s="14"/>
      <c r="I126" s="14"/>
      <c r="J126" s="14"/>
      <c r="K126" s="14"/>
      <c r="L126" s="13"/>
      <c r="M126" s="13"/>
      <c r="N126" s="106"/>
      <c r="O126" s="13"/>
      <c r="P126" s="13"/>
      <c r="Q126" s="13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</row>
    <row r="127" ht="15.75" customHeight="1">
      <c r="A127" s="56"/>
      <c r="B127" s="56"/>
      <c r="C127" s="56"/>
      <c r="D127" s="14"/>
      <c r="E127" s="14"/>
      <c r="F127" s="14"/>
      <c r="G127" s="14"/>
      <c r="H127" s="14"/>
      <c r="I127" s="14"/>
      <c r="J127" s="14"/>
      <c r="K127" s="14"/>
      <c r="L127" s="13"/>
      <c r="M127" s="13"/>
      <c r="N127" s="106"/>
      <c r="O127" s="13"/>
      <c r="P127" s="13"/>
      <c r="Q127" s="13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</row>
    <row r="128" ht="15.75" customHeight="1">
      <c r="A128" s="56"/>
      <c r="B128" s="56"/>
      <c r="C128" s="56"/>
      <c r="D128" s="14"/>
      <c r="E128" s="14"/>
      <c r="F128" s="14"/>
      <c r="G128" s="14"/>
      <c r="H128" s="14"/>
      <c r="I128" s="14"/>
      <c r="J128" s="14"/>
      <c r="K128" s="14"/>
      <c r="L128" s="13"/>
      <c r="M128" s="13"/>
      <c r="N128" s="106"/>
      <c r="O128" s="13"/>
      <c r="P128" s="13"/>
      <c r="Q128" s="13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</row>
    <row r="129" ht="15.75" customHeight="1">
      <c r="A129" s="56"/>
      <c r="B129" s="56"/>
      <c r="C129" s="56"/>
      <c r="D129" s="14"/>
      <c r="E129" s="14"/>
      <c r="F129" s="14"/>
      <c r="G129" s="14"/>
      <c r="H129" s="14"/>
      <c r="I129" s="14"/>
      <c r="J129" s="14"/>
      <c r="K129" s="14"/>
      <c r="L129" s="13"/>
      <c r="M129" s="13"/>
      <c r="N129" s="106"/>
      <c r="O129" s="13"/>
      <c r="P129" s="13"/>
      <c r="Q129" s="13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</row>
    <row r="130" ht="15.75" customHeight="1">
      <c r="A130" s="56"/>
      <c r="B130" s="56"/>
      <c r="C130" s="56"/>
      <c r="D130" s="14"/>
      <c r="E130" s="14"/>
      <c r="F130" s="14"/>
      <c r="G130" s="14"/>
      <c r="H130" s="14"/>
      <c r="I130" s="14"/>
      <c r="J130" s="14"/>
      <c r="K130" s="14"/>
      <c r="L130" s="13"/>
      <c r="M130" s="13"/>
      <c r="N130" s="106"/>
      <c r="O130" s="13"/>
      <c r="P130" s="13"/>
      <c r="Q130" s="13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</row>
    <row r="131" ht="15.75" customHeight="1">
      <c r="A131" s="56"/>
      <c r="B131" s="56"/>
      <c r="C131" s="56"/>
      <c r="D131" s="14"/>
      <c r="E131" s="14"/>
      <c r="F131" s="14"/>
      <c r="G131" s="14"/>
      <c r="H131" s="14"/>
      <c r="I131" s="14"/>
      <c r="J131" s="14"/>
      <c r="K131" s="14"/>
      <c r="L131" s="13"/>
      <c r="M131" s="13"/>
      <c r="N131" s="106"/>
      <c r="O131" s="13"/>
      <c r="P131" s="13"/>
      <c r="Q131" s="13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</row>
    <row r="132" ht="15.75" customHeight="1">
      <c r="A132" s="56"/>
      <c r="B132" s="56"/>
      <c r="C132" s="56"/>
      <c r="D132" s="14"/>
      <c r="E132" s="14"/>
      <c r="F132" s="14"/>
      <c r="G132" s="14"/>
      <c r="H132" s="14"/>
      <c r="I132" s="14"/>
      <c r="J132" s="14"/>
      <c r="K132" s="14"/>
      <c r="L132" s="13"/>
      <c r="M132" s="13"/>
      <c r="N132" s="106"/>
      <c r="O132" s="13"/>
      <c r="P132" s="13"/>
      <c r="Q132" s="13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</row>
    <row r="133" ht="15.75" customHeight="1">
      <c r="A133" s="56"/>
      <c r="B133" s="56"/>
      <c r="C133" s="56"/>
      <c r="D133" s="14"/>
      <c r="E133" s="14"/>
      <c r="F133" s="14"/>
      <c r="G133" s="14"/>
      <c r="H133" s="14"/>
      <c r="I133" s="14"/>
      <c r="J133" s="14"/>
      <c r="K133" s="14"/>
      <c r="L133" s="13"/>
      <c r="M133" s="13"/>
      <c r="N133" s="106"/>
      <c r="O133" s="13"/>
      <c r="P133" s="13"/>
      <c r="Q133" s="13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</row>
    <row r="134" ht="15.75" customHeight="1">
      <c r="A134" s="56"/>
      <c r="B134" s="56"/>
      <c r="C134" s="56"/>
      <c r="D134" s="14"/>
      <c r="E134" s="14"/>
      <c r="F134" s="14"/>
      <c r="G134" s="14"/>
      <c r="H134" s="14"/>
      <c r="I134" s="14"/>
      <c r="J134" s="14"/>
      <c r="K134" s="14"/>
      <c r="L134" s="13"/>
      <c r="M134" s="13"/>
      <c r="N134" s="106"/>
      <c r="O134" s="13"/>
      <c r="P134" s="13"/>
      <c r="Q134" s="13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</row>
    <row r="135" ht="15.75" customHeight="1">
      <c r="A135" s="56"/>
      <c r="B135" s="56"/>
      <c r="C135" s="56"/>
      <c r="D135" s="14"/>
      <c r="E135" s="14"/>
      <c r="F135" s="14"/>
      <c r="G135" s="14"/>
      <c r="H135" s="14"/>
      <c r="I135" s="14"/>
      <c r="J135" s="14"/>
      <c r="K135" s="14"/>
      <c r="L135" s="13"/>
      <c r="M135" s="13"/>
      <c r="N135" s="106"/>
      <c r="O135" s="13"/>
      <c r="P135" s="13"/>
      <c r="Q135" s="13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</row>
    <row r="136" ht="15.75" customHeight="1">
      <c r="A136" s="56"/>
      <c r="B136" s="56"/>
      <c r="C136" s="56"/>
      <c r="D136" s="14"/>
      <c r="E136" s="14"/>
      <c r="F136" s="14"/>
      <c r="G136" s="14"/>
      <c r="H136" s="14"/>
      <c r="I136" s="14"/>
      <c r="J136" s="14"/>
      <c r="K136" s="14"/>
      <c r="L136" s="13"/>
      <c r="M136" s="13"/>
      <c r="N136" s="106"/>
      <c r="O136" s="13"/>
      <c r="P136" s="13"/>
      <c r="Q136" s="13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</row>
    <row r="137" ht="15.75" customHeight="1">
      <c r="A137" s="56"/>
      <c r="B137" s="56"/>
      <c r="C137" s="56"/>
      <c r="D137" s="14"/>
      <c r="E137" s="14"/>
      <c r="F137" s="14"/>
      <c r="G137" s="14"/>
      <c r="H137" s="14"/>
      <c r="I137" s="14"/>
      <c r="J137" s="14"/>
      <c r="K137" s="14"/>
      <c r="L137" s="13"/>
      <c r="M137" s="13"/>
      <c r="N137" s="106"/>
      <c r="O137" s="13"/>
      <c r="P137" s="13"/>
      <c r="Q137" s="13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</row>
    <row r="138" ht="15.75" customHeight="1">
      <c r="A138" s="56"/>
      <c r="B138" s="56"/>
      <c r="C138" s="56"/>
      <c r="D138" s="14"/>
      <c r="E138" s="14"/>
      <c r="F138" s="14"/>
      <c r="G138" s="14"/>
      <c r="H138" s="14"/>
      <c r="I138" s="14"/>
      <c r="J138" s="14"/>
      <c r="K138" s="14"/>
      <c r="L138" s="13"/>
      <c r="M138" s="13"/>
      <c r="N138" s="106"/>
      <c r="O138" s="13"/>
      <c r="P138" s="13"/>
      <c r="Q138" s="13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</row>
    <row r="139" ht="15.75" customHeight="1">
      <c r="A139" s="56"/>
      <c r="B139" s="56"/>
      <c r="C139" s="56"/>
      <c r="D139" s="14"/>
      <c r="E139" s="14"/>
      <c r="F139" s="14"/>
      <c r="G139" s="14"/>
      <c r="H139" s="14"/>
      <c r="I139" s="14"/>
      <c r="J139" s="14"/>
      <c r="K139" s="14"/>
      <c r="L139" s="13"/>
      <c r="M139" s="13"/>
      <c r="N139" s="106"/>
      <c r="O139" s="13"/>
      <c r="P139" s="13"/>
      <c r="Q139" s="13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</row>
    <row r="140" ht="15.75" customHeight="1">
      <c r="A140" s="56"/>
      <c r="B140" s="56"/>
      <c r="C140" s="56"/>
      <c r="D140" s="14"/>
      <c r="E140" s="14"/>
      <c r="F140" s="14"/>
      <c r="G140" s="14"/>
      <c r="H140" s="14"/>
      <c r="I140" s="14"/>
      <c r="J140" s="14"/>
      <c r="K140" s="14"/>
      <c r="L140" s="13"/>
      <c r="M140" s="13"/>
      <c r="N140" s="106"/>
      <c r="O140" s="13"/>
      <c r="P140" s="13"/>
      <c r="Q140" s="13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</row>
    <row r="141" ht="15.75" customHeight="1">
      <c r="A141" s="56"/>
      <c r="B141" s="56"/>
      <c r="C141" s="56"/>
      <c r="D141" s="14"/>
      <c r="E141" s="14"/>
      <c r="F141" s="14"/>
      <c r="G141" s="14"/>
      <c r="H141" s="14"/>
      <c r="I141" s="14"/>
      <c r="J141" s="14"/>
      <c r="K141" s="14"/>
      <c r="L141" s="13"/>
      <c r="M141" s="13"/>
      <c r="N141" s="106"/>
      <c r="O141" s="13"/>
      <c r="P141" s="13"/>
      <c r="Q141" s="13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</row>
    <row r="142" ht="15.75" customHeight="1">
      <c r="A142" s="56"/>
      <c r="B142" s="56"/>
      <c r="C142" s="56"/>
      <c r="D142" s="14"/>
      <c r="E142" s="14"/>
      <c r="F142" s="14"/>
      <c r="G142" s="14"/>
      <c r="H142" s="14"/>
      <c r="I142" s="14"/>
      <c r="J142" s="14"/>
      <c r="K142" s="14"/>
      <c r="L142" s="13"/>
      <c r="M142" s="13"/>
      <c r="N142" s="106"/>
      <c r="O142" s="13"/>
      <c r="P142" s="13"/>
      <c r="Q142" s="13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</row>
    <row r="143" ht="15.75" customHeight="1">
      <c r="A143" s="56"/>
      <c r="B143" s="56"/>
      <c r="C143" s="56"/>
      <c r="D143" s="14"/>
      <c r="E143" s="14"/>
      <c r="F143" s="14"/>
      <c r="G143" s="14"/>
      <c r="H143" s="14"/>
      <c r="I143" s="14"/>
      <c r="J143" s="14"/>
      <c r="K143" s="14"/>
      <c r="L143" s="13"/>
      <c r="M143" s="13"/>
      <c r="N143" s="106"/>
      <c r="O143" s="13"/>
      <c r="P143" s="13"/>
      <c r="Q143" s="13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</row>
    <row r="144" ht="15.75" customHeight="1">
      <c r="A144" s="56"/>
      <c r="B144" s="56"/>
      <c r="C144" s="56"/>
      <c r="D144" s="14"/>
      <c r="E144" s="14"/>
      <c r="F144" s="14"/>
      <c r="G144" s="14"/>
      <c r="H144" s="14"/>
      <c r="I144" s="14"/>
      <c r="J144" s="14"/>
      <c r="K144" s="14"/>
      <c r="L144" s="13"/>
      <c r="M144" s="13"/>
      <c r="N144" s="106"/>
      <c r="O144" s="13"/>
      <c r="P144" s="13"/>
      <c r="Q144" s="13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</row>
    <row r="145" ht="15.75" customHeight="1">
      <c r="A145" s="56"/>
      <c r="B145" s="56"/>
      <c r="C145" s="56"/>
      <c r="D145" s="14"/>
      <c r="E145" s="14"/>
      <c r="F145" s="14"/>
      <c r="G145" s="14"/>
      <c r="H145" s="14"/>
      <c r="I145" s="14"/>
      <c r="J145" s="14"/>
      <c r="K145" s="14"/>
      <c r="L145" s="13"/>
      <c r="M145" s="13"/>
      <c r="N145" s="106"/>
      <c r="O145" s="13"/>
      <c r="P145" s="13"/>
      <c r="Q145" s="13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</row>
    <row r="146" ht="15.75" customHeight="1">
      <c r="A146" s="56"/>
      <c r="B146" s="56"/>
      <c r="C146" s="56"/>
      <c r="D146" s="14"/>
      <c r="E146" s="14"/>
      <c r="F146" s="14"/>
      <c r="G146" s="14"/>
      <c r="H146" s="14"/>
      <c r="I146" s="14"/>
      <c r="J146" s="14"/>
      <c r="K146" s="14"/>
      <c r="L146" s="13"/>
      <c r="M146" s="13"/>
      <c r="N146" s="106"/>
      <c r="O146" s="13"/>
      <c r="P146" s="13"/>
      <c r="Q146" s="13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</row>
    <row r="147" ht="15.75" customHeight="1">
      <c r="A147" s="56"/>
      <c r="B147" s="56"/>
      <c r="C147" s="56"/>
      <c r="D147" s="14"/>
      <c r="E147" s="14"/>
      <c r="F147" s="14"/>
      <c r="G147" s="14"/>
      <c r="H147" s="14"/>
      <c r="I147" s="14"/>
      <c r="J147" s="14"/>
      <c r="K147" s="14"/>
      <c r="L147" s="13"/>
      <c r="M147" s="13"/>
      <c r="N147" s="106"/>
      <c r="O147" s="13"/>
      <c r="P147" s="13"/>
      <c r="Q147" s="13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</row>
    <row r="148" ht="15.75" customHeight="1">
      <c r="A148" s="56"/>
      <c r="B148" s="56"/>
      <c r="C148" s="56"/>
      <c r="D148" s="14"/>
      <c r="E148" s="14"/>
      <c r="F148" s="14"/>
      <c r="G148" s="14"/>
      <c r="H148" s="14"/>
      <c r="I148" s="14"/>
      <c r="J148" s="14"/>
      <c r="K148" s="14"/>
      <c r="L148" s="13"/>
      <c r="M148" s="13"/>
      <c r="N148" s="106"/>
      <c r="O148" s="13"/>
      <c r="P148" s="13"/>
      <c r="Q148" s="13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</row>
    <row r="149" ht="15.75" customHeight="1">
      <c r="A149" s="56"/>
      <c r="B149" s="56"/>
      <c r="C149" s="56"/>
      <c r="D149" s="14"/>
      <c r="E149" s="14"/>
      <c r="F149" s="14"/>
      <c r="G149" s="14"/>
      <c r="H149" s="14"/>
      <c r="I149" s="14"/>
      <c r="J149" s="14"/>
      <c r="K149" s="14"/>
      <c r="L149" s="13"/>
      <c r="M149" s="13"/>
      <c r="N149" s="106"/>
      <c r="O149" s="13"/>
      <c r="P149" s="13"/>
      <c r="Q149" s="13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</row>
    <row r="150" ht="15.75" customHeight="1">
      <c r="A150" s="56"/>
      <c r="B150" s="56"/>
      <c r="C150" s="56"/>
      <c r="D150" s="14"/>
      <c r="E150" s="14"/>
      <c r="F150" s="14"/>
      <c r="G150" s="14"/>
      <c r="H150" s="14"/>
      <c r="I150" s="14"/>
      <c r="J150" s="14"/>
      <c r="K150" s="14"/>
      <c r="L150" s="13"/>
      <c r="M150" s="13"/>
      <c r="N150" s="106"/>
      <c r="O150" s="13"/>
      <c r="P150" s="13"/>
      <c r="Q150" s="13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</row>
    <row r="151" ht="15.75" customHeight="1">
      <c r="A151" s="56"/>
      <c r="B151" s="56"/>
      <c r="C151" s="56"/>
      <c r="D151" s="14"/>
      <c r="E151" s="14"/>
      <c r="F151" s="14"/>
      <c r="G151" s="14"/>
      <c r="H151" s="14"/>
      <c r="I151" s="14"/>
      <c r="J151" s="14"/>
      <c r="K151" s="14"/>
      <c r="L151" s="13"/>
      <c r="M151" s="13"/>
      <c r="N151" s="106"/>
      <c r="O151" s="13"/>
      <c r="P151" s="13"/>
      <c r="Q151" s="13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ht="15.75" customHeight="1">
      <c r="A152" s="56"/>
      <c r="B152" s="56"/>
      <c r="C152" s="56"/>
      <c r="D152" s="14"/>
      <c r="E152" s="14"/>
      <c r="F152" s="14"/>
      <c r="G152" s="14"/>
      <c r="H152" s="14"/>
      <c r="I152" s="14"/>
      <c r="J152" s="14"/>
      <c r="K152" s="14"/>
      <c r="L152" s="13"/>
      <c r="M152" s="13"/>
      <c r="N152" s="106"/>
      <c r="O152" s="13"/>
      <c r="P152" s="13"/>
      <c r="Q152" s="13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ht="15.75" customHeight="1">
      <c r="A153" s="56"/>
      <c r="B153" s="56"/>
      <c r="C153" s="56"/>
      <c r="D153" s="14"/>
      <c r="E153" s="14"/>
      <c r="F153" s="14"/>
      <c r="G153" s="14"/>
      <c r="H153" s="14"/>
      <c r="I153" s="14"/>
      <c r="J153" s="14"/>
      <c r="K153" s="14"/>
      <c r="L153" s="13"/>
      <c r="M153" s="13"/>
      <c r="N153" s="106"/>
      <c r="O153" s="13"/>
      <c r="P153" s="13"/>
      <c r="Q153" s="13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</row>
    <row r="154" ht="15.75" customHeight="1">
      <c r="A154" s="56"/>
      <c r="B154" s="56"/>
      <c r="C154" s="56"/>
      <c r="D154" s="14"/>
      <c r="E154" s="14"/>
      <c r="F154" s="14"/>
      <c r="G154" s="14"/>
      <c r="H154" s="14"/>
      <c r="I154" s="14"/>
      <c r="J154" s="14"/>
      <c r="K154" s="14"/>
      <c r="L154" s="13"/>
      <c r="M154" s="13"/>
      <c r="N154" s="106"/>
      <c r="O154" s="13"/>
      <c r="P154" s="13"/>
      <c r="Q154" s="13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ht="15.75" customHeight="1">
      <c r="A155" s="56"/>
      <c r="B155" s="56"/>
      <c r="C155" s="56"/>
      <c r="D155" s="14"/>
      <c r="E155" s="14"/>
      <c r="F155" s="14"/>
      <c r="G155" s="14"/>
      <c r="H155" s="14"/>
      <c r="I155" s="14"/>
      <c r="J155" s="14"/>
      <c r="K155" s="14"/>
      <c r="L155" s="13"/>
      <c r="M155" s="13"/>
      <c r="N155" s="106"/>
      <c r="O155" s="13"/>
      <c r="P155" s="13"/>
      <c r="Q155" s="13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</row>
    <row r="156" ht="15.75" customHeight="1">
      <c r="A156" s="56"/>
      <c r="B156" s="56"/>
      <c r="C156" s="56"/>
      <c r="D156" s="14"/>
      <c r="E156" s="14"/>
      <c r="F156" s="14"/>
      <c r="G156" s="14"/>
      <c r="H156" s="14"/>
      <c r="I156" s="14"/>
      <c r="J156" s="14"/>
      <c r="K156" s="14"/>
      <c r="L156" s="13"/>
      <c r="M156" s="13"/>
      <c r="N156" s="106"/>
      <c r="O156" s="13"/>
      <c r="P156" s="13"/>
      <c r="Q156" s="13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</row>
    <row r="157" ht="15.75" customHeight="1">
      <c r="A157" s="56"/>
      <c r="B157" s="56"/>
      <c r="C157" s="56"/>
      <c r="D157" s="14"/>
      <c r="E157" s="14"/>
      <c r="F157" s="14"/>
      <c r="G157" s="14"/>
      <c r="H157" s="14"/>
      <c r="I157" s="14"/>
      <c r="J157" s="14"/>
      <c r="K157" s="14"/>
      <c r="L157" s="13"/>
      <c r="M157" s="13"/>
      <c r="N157" s="106"/>
      <c r="O157" s="13"/>
      <c r="P157" s="13"/>
      <c r="Q157" s="13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</row>
    <row r="158" ht="15.75" customHeight="1">
      <c r="A158" s="56"/>
      <c r="B158" s="56"/>
      <c r="C158" s="56"/>
      <c r="D158" s="14"/>
      <c r="E158" s="14"/>
      <c r="F158" s="14"/>
      <c r="G158" s="14"/>
      <c r="H158" s="14"/>
      <c r="I158" s="14"/>
      <c r="J158" s="14"/>
      <c r="K158" s="14"/>
      <c r="L158" s="13"/>
      <c r="M158" s="13"/>
      <c r="N158" s="106"/>
      <c r="O158" s="13"/>
      <c r="P158" s="13"/>
      <c r="Q158" s="13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</row>
    <row r="159" ht="15.75" customHeight="1">
      <c r="A159" s="56"/>
      <c r="B159" s="56"/>
      <c r="C159" s="56"/>
      <c r="D159" s="14"/>
      <c r="E159" s="14"/>
      <c r="F159" s="14"/>
      <c r="G159" s="14"/>
      <c r="H159" s="14"/>
      <c r="I159" s="14"/>
      <c r="J159" s="14"/>
      <c r="K159" s="14"/>
      <c r="L159" s="13"/>
      <c r="M159" s="13"/>
      <c r="N159" s="106"/>
      <c r="O159" s="13"/>
      <c r="P159" s="13"/>
      <c r="Q159" s="13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</row>
    <row r="160" ht="15.75" customHeight="1">
      <c r="A160" s="56"/>
      <c r="B160" s="56"/>
      <c r="C160" s="56"/>
      <c r="D160" s="14"/>
      <c r="E160" s="14"/>
      <c r="F160" s="14"/>
      <c r="G160" s="14"/>
      <c r="H160" s="14"/>
      <c r="I160" s="14"/>
      <c r="J160" s="14"/>
      <c r="K160" s="14"/>
      <c r="L160" s="13"/>
      <c r="M160" s="13"/>
      <c r="N160" s="106"/>
      <c r="O160" s="13"/>
      <c r="P160" s="13"/>
      <c r="Q160" s="13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</row>
    <row r="161" ht="15.75" customHeight="1">
      <c r="A161" s="56"/>
      <c r="B161" s="56"/>
      <c r="C161" s="56"/>
      <c r="D161" s="14"/>
      <c r="E161" s="14"/>
      <c r="F161" s="14"/>
      <c r="G161" s="14"/>
      <c r="H161" s="14"/>
      <c r="I161" s="14"/>
      <c r="J161" s="14"/>
      <c r="K161" s="14"/>
      <c r="L161" s="13"/>
      <c r="M161" s="13"/>
      <c r="N161" s="106"/>
      <c r="O161" s="13"/>
      <c r="P161" s="13"/>
      <c r="Q161" s="13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</row>
    <row r="162" ht="15.75" customHeight="1">
      <c r="A162" s="56"/>
      <c r="B162" s="56"/>
      <c r="C162" s="56"/>
      <c r="D162" s="14"/>
      <c r="E162" s="14"/>
      <c r="F162" s="14"/>
      <c r="G162" s="14"/>
      <c r="H162" s="14"/>
      <c r="I162" s="14"/>
      <c r="J162" s="14"/>
      <c r="K162" s="14"/>
      <c r="L162" s="13"/>
      <c r="M162" s="13"/>
      <c r="N162" s="106"/>
      <c r="O162" s="13"/>
      <c r="P162" s="13"/>
      <c r="Q162" s="13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</row>
    <row r="163" ht="15.75" customHeight="1">
      <c r="A163" s="56"/>
      <c r="B163" s="56"/>
      <c r="C163" s="56"/>
      <c r="D163" s="14"/>
      <c r="E163" s="14"/>
      <c r="F163" s="14"/>
      <c r="G163" s="14"/>
      <c r="H163" s="14"/>
      <c r="I163" s="14"/>
      <c r="J163" s="14"/>
      <c r="K163" s="14"/>
      <c r="L163" s="13"/>
      <c r="M163" s="13"/>
      <c r="N163" s="106"/>
      <c r="O163" s="13"/>
      <c r="P163" s="13"/>
      <c r="Q163" s="13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</row>
    <row r="164" ht="15.75" customHeight="1">
      <c r="A164" s="56"/>
      <c r="B164" s="56"/>
      <c r="C164" s="56"/>
      <c r="D164" s="14"/>
      <c r="E164" s="14"/>
      <c r="F164" s="14"/>
      <c r="G164" s="14"/>
      <c r="H164" s="14"/>
      <c r="I164" s="14"/>
      <c r="J164" s="14"/>
      <c r="K164" s="14"/>
      <c r="L164" s="13"/>
      <c r="M164" s="13"/>
      <c r="N164" s="106"/>
      <c r="O164" s="13"/>
      <c r="P164" s="13"/>
      <c r="Q164" s="13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</row>
    <row r="165" ht="15.75" customHeight="1">
      <c r="A165" s="56"/>
      <c r="B165" s="56"/>
      <c r="C165" s="56"/>
      <c r="D165" s="14"/>
      <c r="E165" s="14"/>
      <c r="F165" s="14"/>
      <c r="G165" s="14"/>
      <c r="H165" s="14"/>
      <c r="I165" s="14"/>
      <c r="J165" s="14"/>
      <c r="K165" s="14"/>
      <c r="L165" s="13"/>
      <c r="M165" s="13"/>
      <c r="N165" s="106"/>
      <c r="O165" s="13"/>
      <c r="P165" s="13"/>
      <c r="Q165" s="13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</row>
    <row r="166" ht="15.75" customHeight="1">
      <c r="A166" s="56"/>
      <c r="B166" s="56"/>
      <c r="C166" s="56"/>
      <c r="D166" s="14"/>
      <c r="E166" s="14"/>
      <c r="F166" s="14"/>
      <c r="G166" s="14"/>
      <c r="H166" s="14"/>
      <c r="I166" s="14"/>
      <c r="J166" s="14"/>
      <c r="K166" s="14"/>
      <c r="L166" s="13"/>
      <c r="M166" s="13"/>
      <c r="N166" s="106"/>
      <c r="O166" s="13"/>
      <c r="P166" s="13"/>
      <c r="Q166" s="13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</row>
    <row r="167" ht="15.75" customHeight="1">
      <c r="A167" s="56"/>
      <c r="B167" s="56"/>
      <c r="C167" s="56"/>
      <c r="D167" s="14"/>
      <c r="E167" s="14"/>
      <c r="F167" s="14"/>
      <c r="G167" s="14"/>
      <c r="H167" s="14"/>
      <c r="I167" s="14"/>
      <c r="J167" s="14"/>
      <c r="K167" s="14"/>
      <c r="L167" s="13"/>
      <c r="M167" s="13"/>
      <c r="N167" s="106"/>
      <c r="O167" s="13"/>
      <c r="P167" s="13"/>
      <c r="Q167" s="13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</row>
    <row r="168" ht="15.75" customHeight="1">
      <c r="A168" s="56"/>
      <c r="B168" s="56"/>
      <c r="C168" s="56"/>
      <c r="D168" s="14"/>
      <c r="E168" s="14"/>
      <c r="F168" s="14"/>
      <c r="G168" s="14"/>
      <c r="H168" s="14"/>
      <c r="I168" s="14"/>
      <c r="J168" s="14"/>
      <c r="K168" s="14"/>
      <c r="L168" s="13"/>
      <c r="M168" s="13"/>
      <c r="N168" s="106"/>
      <c r="O168" s="13"/>
      <c r="P168" s="13"/>
      <c r="Q168" s="13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</row>
    <row r="169" ht="15.75" customHeight="1">
      <c r="A169" s="56"/>
      <c r="B169" s="56"/>
      <c r="C169" s="56"/>
      <c r="D169" s="14"/>
      <c r="E169" s="14"/>
      <c r="F169" s="14"/>
      <c r="G169" s="14"/>
      <c r="H169" s="14"/>
      <c r="I169" s="14"/>
      <c r="J169" s="14"/>
      <c r="K169" s="14"/>
      <c r="L169" s="13"/>
      <c r="M169" s="13"/>
      <c r="N169" s="106"/>
      <c r="O169" s="13"/>
      <c r="P169" s="13"/>
      <c r="Q169" s="13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</row>
    <row r="170" ht="15.75" customHeight="1">
      <c r="A170" s="56"/>
      <c r="B170" s="56"/>
      <c r="C170" s="56"/>
      <c r="D170" s="14"/>
      <c r="E170" s="14"/>
      <c r="F170" s="14"/>
      <c r="G170" s="14"/>
      <c r="H170" s="14"/>
      <c r="I170" s="14"/>
      <c r="J170" s="14"/>
      <c r="K170" s="14"/>
      <c r="L170" s="13"/>
      <c r="M170" s="13"/>
      <c r="N170" s="106"/>
      <c r="O170" s="13"/>
      <c r="P170" s="13"/>
      <c r="Q170" s="13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</row>
    <row r="171" ht="15.75" customHeight="1">
      <c r="A171" s="56"/>
      <c r="B171" s="56"/>
      <c r="C171" s="56"/>
      <c r="D171" s="14"/>
      <c r="E171" s="14"/>
      <c r="F171" s="14"/>
      <c r="G171" s="14"/>
      <c r="H171" s="14"/>
      <c r="I171" s="14"/>
      <c r="J171" s="14"/>
      <c r="K171" s="14"/>
      <c r="L171" s="13"/>
      <c r="M171" s="13"/>
      <c r="N171" s="106"/>
      <c r="O171" s="13"/>
      <c r="P171" s="13"/>
      <c r="Q171" s="13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</row>
    <row r="172" ht="15.75" customHeight="1">
      <c r="A172" s="56"/>
      <c r="B172" s="56"/>
      <c r="C172" s="56"/>
      <c r="D172" s="14"/>
      <c r="E172" s="14"/>
      <c r="F172" s="14"/>
      <c r="G172" s="14"/>
      <c r="H172" s="14"/>
      <c r="I172" s="14"/>
      <c r="J172" s="14"/>
      <c r="K172" s="14"/>
      <c r="L172" s="13"/>
      <c r="M172" s="13"/>
      <c r="N172" s="106"/>
      <c r="O172" s="13"/>
      <c r="P172" s="13"/>
      <c r="Q172" s="13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</row>
    <row r="173" ht="15.75" customHeight="1">
      <c r="A173" s="56"/>
      <c r="B173" s="56"/>
      <c r="C173" s="56"/>
      <c r="D173" s="14"/>
      <c r="E173" s="14"/>
      <c r="F173" s="14"/>
      <c r="G173" s="14"/>
      <c r="H173" s="14"/>
      <c r="I173" s="14"/>
      <c r="J173" s="14"/>
      <c r="K173" s="14"/>
      <c r="L173" s="13"/>
      <c r="M173" s="13"/>
      <c r="N173" s="106"/>
      <c r="O173" s="13"/>
      <c r="P173" s="13"/>
      <c r="Q173" s="13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</row>
    <row r="174" ht="15.75" customHeight="1">
      <c r="A174" s="56"/>
      <c r="B174" s="56"/>
      <c r="C174" s="56"/>
      <c r="D174" s="14"/>
      <c r="E174" s="14"/>
      <c r="F174" s="14"/>
      <c r="G174" s="14"/>
      <c r="H174" s="14"/>
      <c r="I174" s="14"/>
      <c r="J174" s="14"/>
      <c r="K174" s="14"/>
      <c r="L174" s="13"/>
      <c r="M174" s="13"/>
      <c r="N174" s="106"/>
      <c r="O174" s="13"/>
      <c r="P174" s="13"/>
      <c r="Q174" s="13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</row>
    <row r="175" ht="15.75" customHeight="1">
      <c r="A175" s="56"/>
      <c r="B175" s="56"/>
      <c r="C175" s="56"/>
      <c r="D175" s="14"/>
      <c r="E175" s="14"/>
      <c r="F175" s="14"/>
      <c r="G175" s="14"/>
      <c r="H175" s="14"/>
      <c r="I175" s="14"/>
      <c r="J175" s="14"/>
      <c r="K175" s="14"/>
      <c r="L175" s="13"/>
      <c r="M175" s="13"/>
      <c r="N175" s="106"/>
      <c r="O175" s="13"/>
      <c r="P175" s="13"/>
      <c r="Q175" s="13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</row>
    <row r="176" ht="15.75" customHeight="1">
      <c r="A176" s="56"/>
      <c r="B176" s="56"/>
      <c r="C176" s="56"/>
      <c r="D176" s="14"/>
      <c r="E176" s="14"/>
      <c r="F176" s="14"/>
      <c r="G176" s="14"/>
      <c r="H176" s="14"/>
      <c r="I176" s="14"/>
      <c r="J176" s="14"/>
      <c r="K176" s="14"/>
      <c r="L176" s="13"/>
      <c r="M176" s="13"/>
      <c r="N176" s="106"/>
      <c r="O176" s="13"/>
      <c r="P176" s="13"/>
      <c r="Q176" s="13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</row>
    <row r="177" ht="15.75" customHeight="1">
      <c r="A177" s="56"/>
      <c r="B177" s="56"/>
      <c r="C177" s="56"/>
      <c r="D177" s="14"/>
      <c r="E177" s="14"/>
      <c r="F177" s="14"/>
      <c r="G177" s="14"/>
      <c r="H177" s="14"/>
      <c r="I177" s="14"/>
      <c r="J177" s="14"/>
      <c r="K177" s="14"/>
      <c r="L177" s="13"/>
      <c r="M177" s="13"/>
      <c r="N177" s="106"/>
      <c r="O177" s="13"/>
      <c r="P177" s="13"/>
      <c r="Q177" s="13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</row>
    <row r="178" ht="15.75" customHeight="1">
      <c r="A178" s="56"/>
      <c r="B178" s="56"/>
      <c r="C178" s="56"/>
      <c r="D178" s="14"/>
      <c r="E178" s="14"/>
      <c r="F178" s="14"/>
      <c r="G178" s="14"/>
      <c r="H178" s="14"/>
      <c r="I178" s="14"/>
      <c r="J178" s="14"/>
      <c r="K178" s="14"/>
      <c r="L178" s="13"/>
      <c r="M178" s="13"/>
      <c r="N178" s="106"/>
      <c r="O178" s="13"/>
      <c r="P178" s="13"/>
      <c r="Q178" s="13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</row>
    <row r="179" ht="15.75" customHeight="1">
      <c r="A179" s="56"/>
      <c r="B179" s="56"/>
      <c r="C179" s="56"/>
      <c r="D179" s="14"/>
      <c r="E179" s="14"/>
      <c r="F179" s="14"/>
      <c r="G179" s="14"/>
      <c r="H179" s="14"/>
      <c r="I179" s="14"/>
      <c r="J179" s="14"/>
      <c r="K179" s="14"/>
      <c r="L179" s="13"/>
      <c r="M179" s="13"/>
      <c r="N179" s="106"/>
      <c r="O179" s="13"/>
      <c r="P179" s="13"/>
      <c r="Q179" s="13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</row>
    <row r="180" ht="15.75" customHeight="1">
      <c r="A180" s="56"/>
      <c r="B180" s="56"/>
      <c r="C180" s="56"/>
      <c r="D180" s="14"/>
      <c r="E180" s="14"/>
      <c r="F180" s="14"/>
      <c r="G180" s="14"/>
      <c r="H180" s="14"/>
      <c r="I180" s="14"/>
      <c r="J180" s="14"/>
      <c r="K180" s="14"/>
      <c r="L180" s="13"/>
      <c r="M180" s="13"/>
      <c r="N180" s="106"/>
      <c r="O180" s="13"/>
      <c r="P180" s="13"/>
      <c r="Q180" s="13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</row>
    <row r="181" ht="15.75" customHeight="1">
      <c r="A181" s="56"/>
      <c r="B181" s="56"/>
      <c r="C181" s="56"/>
      <c r="D181" s="14"/>
      <c r="E181" s="14"/>
      <c r="F181" s="14"/>
      <c r="G181" s="14"/>
      <c r="H181" s="14"/>
      <c r="I181" s="14"/>
      <c r="J181" s="14"/>
      <c r="K181" s="14"/>
      <c r="L181" s="13"/>
      <c r="M181" s="13"/>
      <c r="N181" s="106"/>
      <c r="O181" s="13"/>
      <c r="P181" s="13"/>
      <c r="Q181" s="13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</row>
    <row r="182" ht="15.75" customHeight="1">
      <c r="A182" s="56"/>
      <c r="B182" s="56"/>
      <c r="C182" s="56"/>
      <c r="D182" s="14"/>
      <c r="E182" s="14"/>
      <c r="F182" s="14"/>
      <c r="G182" s="14"/>
      <c r="H182" s="14"/>
      <c r="I182" s="14"/>
      <c r="J182" s="14"/>
      <c r="K182" s="14"/>
      <c r="L182" s="13"/>
      <c r="M182" s="13"/>
      <c r="N182" s="106"/>
      <c r="O182" s="13"/>
      <c r="P182" s="13"/>
      <c r="Q182" s="13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</row>
    <row r="183" ht="15.75" customHeight="1">
      <c r="A183" s="56"/>
      <c r="B183" s="56"/>
      <c r="C183" s="56"/>
      <c r="D183" s="14"/>
      <c r="E183" s="14"/>
      <c r="F183" s="14"/>
      <c r="G183" s="14"/>
      <c r="H183" s="14"/>
      <c r="I183" s="14"/>
      <c r="J183" s="14"/>
      <c r="K183" s="14"/>
      <c r="L183" s="13"/>
      <c r="M183" s="13"/>
      <c r="N183" s="106"/>
      <c r="O183" s="13"/>
      <c r="P183" s="13"/>
      <c r="Q183" s="13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</row>
    <row r="184" ht="15.75" customHeight="1">
      <c r="A184" s="56"/>
      <c r="B184" s="56"/>
      <c r="C184" s="56"/>
      <c r="D184" s="14"/>
      <c r="E184" s="14"/>
      <c r="F184" s="14"/>
      <c r="G184" s="14"/>
      <c r="H184" s="14"/>
      <c r="I184" s="14"/>
      <c r="J184" s="14"/>
      <c r="K184" s="14"/>
      <c r="L184" s="13"/>
      <c r="M184" s="13"/>
      <c r="N184" s="106"/>
      <c r="O184" s="13"/>
      <c r="P184" s="13"/>
      <c r="Q184" s="13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</row>
    <row r="185" ht="15.75" customHeight="1">
      <c r="A185" s="56"/>
      <c r="B185" s="56"/>
      <c r="C185" s="56"/>
      <c r="D185" s="14"/>
      <c r="E185" s="14"/>
      <c r="F185" s="14"/>
      <c r="G185" s="14"/>
      <c r="H185" s="14"/>
      <c r="I185" s="14"/>
      <c r="J185" s="14"/>
      <c r="K185" s="14"/>
      <c r="L185" s="13"/>
      <c r="M185" s="13"/>
      <c r="N185" s="106"/>
      <c r="O185" s="13"/>
      <c r="P185" s="13"/>
      <c r="Q185" s="13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</row>
    <row r="186" ht="15.75" customHeight="1">
      <c r="A186" s="56"/>
      <c r="B186" s="56"/>
      <c r="C186" s="56"/>
      <c r="D186" s="14"/>
      <c r="E186" s="14"/>
      <c r="F186" s="14"/>
      <c r="G186" s="14"/>
      <c r="H186" s="14"/>
      <c r="I186" s="14"/>
      <c r="J186" s="14"/>
      <c r="K186" s="14"/>
      <c r="L186" s="13"/>
      <c r="M186" s="13"/>
      <c r="N186" s="106"/>
      <c r="O186" s="13"/>
      <c r="P186" s="13"/>
      <c r="Q186" s="13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</row>
    <row r="187" ht="15.75" customHeight="1">
      <c r="A187" s="56"/>
      <c r="B187" s="56"/>
      <c r="C187" s="56"/>
      <c r="D187" s="14"/>
      <c r="E187" s="14"/>
      <c r="F187" s="14"/>
      <c r="G187" s="14"/>
      <c r="H187" s="14"/>
      <c r="I187" s="14"/>
      <c r="J187" s="14"/>
      <c r="K187" s="14"/>
      <c r="L187" s="13"/>
      <c r="M187" s="13"/>
      <c r="N187" s="106"/>
      <c r="O187" s="13"/>
      <c r="P187" s="13"/>
      <c r="Q187" s="13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</row>
    <row r="188" ht="15.75" customHeight="1">
      <c r="A188" s="56"/>
      <c r="B188" s="56"/>
      <c r="C188" s="56"/>
      <c r="D188" s="14"/>
      <c r="E188" s="14"/>
      <c r="F188" s="14"/>
      <c r="G188" s="14"/>
      <c r="H188" s="14"/>
      <c r="I188" s="14"/>
      <c r="J188" s="14"/>
      <c r="K188" s="14"/>
      <c r="L188" s="13"/>
      <c r="M188" s="13"/>
      <c r="N188" s="106"/>
      <c r="O188" s="13"/>
      <c r="P188" s="13"/>
      <c r="Q188" s="13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</row>
    <row r="189" ht="15.75" customHeight="1">
      <c r="A189" s="56"/>
      <c r="B189" s="56"/>
      <c r="C189" s="56"/>
      <c r="D189" s="14"/>
      <c r="E189" s="14"/>
      <c r="F189" s="14"/>
      <c r="G189" s="14"/>
      <c r="H189" s="14"/>
      <c r="I189" s="14"/>
      <c r="J189" s="14"/>
      <c r="K189" s="14"/>
      <c r="L189" s="13"/>
      <c r="M189" s="13"/>
      <c r="N189" s="106"/>
      <c r="O189" s="13"/>
      <c r="P189" s="13"/>
      <c r="Q189" s="13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</row>
    <row r="190" ht="15.75" customHeight="1">
      <c r="A190" s="56"/>
      <c r="B190" s="56"/>
      <c r="C190" s="56"/>
      <c r="D190" s="14"/>
      <c r="E190" s="14"/>
      <c r="F190" s="14"/>
      <c r="G190" s="14"/>
      <c r="H190" s="14"/>
      <c r="I190" s="14"/>
      <c r="J190" s="14"/>
      <c r="K190" s="14"/>
      <c r="L190" s="13"/>
      <c r="M190" s="13"/>
      <c r="N190" s="106"/>
      <c r="O190" s="13"/>
      <c r="P190" s="13"/>
      <c r="Q190" s="13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</row>
    <row r="191" ht="15.75" customHeight="1">
      <c r="A191" s="56"/>
      <c r="B191" s="56"/>
      <c r="C191" s="56"/>
      <c r="D191" s="14"/>
      <c r="E191" s="14"/>
      <c r="F191" s="14"/>
      <c r="G191" s="14"/>
      <c r="H191" s="14"/>
      <c r="I191" s="14"/>
      <c r="J191" s="14"/>
      <c r="K191" s="14"/>
      <c r="L191" s="13"/>
      <c r="M191" s="13"/>
      <c r="N191" s="106"/>
      <c r="O191" s="13"/>
      <c r="P191" s="13"/>
      <c r="Q191" s="13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</row>
    <row r="192" ht="15.75" customHeight="1">
      <c r="A192" s="56"/>
      <c r="B192" s="56"/>
      <c r="C192" s="56"/>
      <c r="D192" s="14"/>
      <c r="E192" s="14"/>
      <c r="F192" s="14"/>
      <c r="G192" s="14"/>
      <c r="H192" s="14"/>
      <c r="I192" s="14"/>
      <c r="J192" s="14"/>
      <c r="K192" s="14"/>
      <c r="L192" s="13"/>
      <c r="M192" s="13"/>
      <c r="N192" s="106"/>
      <c r="O192" s="13"/>
      <c r="P192" s="13"/>
      <c r="Q192" s="13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</row>
    <row r="193" ht="15.75" customHeight="1">
      <c r="A193" s="56"/>
      <c r="B193" s="56"/>
      <c r="C193" s="56"/>
      <c r="D193" s="14"/>
      <c r="E193" s="14"/>
      <c r="F193" s="14"/>
      <c r="G193" s="14"/>
      <c r="H193" s="14"/>
      <c r="I193" s="14"/>
      <c r="J193" s="14"/>
      <c r="K193" s="14"/>
      <c r="L193" s="13"/>
      <c r="M193" s="13"/>
      <c r="N193" s="106"/>
      <c r="O193" s="13"/>
      <c r="P193" s="13"/>
      <c r="Q193" s="13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</row>
    <row r="194" ht="15.75" customHeight="1">
      <c r="A194" s="56"/>
      <c r="B194" s="56"/>
      <c r="C194" s="56"/>
      <c r="D194" s="14"/>
      <c r="E194" s="14"/>
      <c r="F194" s="14"/>
      <c r="G194" s="14"/>
      <c r="H194" s="14"/>
      <c r="I194" s="14"/>
      <c r="J194" s="14"/>
      <c r="K194" s="14"/>
      <c r="L194" s="13"/>
      <c r="M194" s="13"/>
      <c r="N194" s="106"/>
      <c r="O194" s="13"/>
      <c r="P194" s="13"/>
      <c r="Q194" s="13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</row>
    <row r="195" ht="15.75" customHeight="1">
      <c r="A195" s="56"/>
      <c r="B195" s="56"/>
      <c r="C195" s="56"/>
      <c r="D195" s="14"/>
      <c r="E195" s="14"/>
      <c r="F195" s="14"/>
      <c r="G195" s="14"/>
      <c r="H195" s="14"/>
      <c r="I195" s="14"/>
      <c r="J195" s="14"/>
      <c r="K195" s="14"/>
      <c r="L195" s="13"/>
      <c r="M195" s="13"/>
      <c r="N195" s="106"/>
      <c r="O195" s="13"/>
      <c r="P195" s="13"/>
      <c r="Q195" s="13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</row>
    <row r="196" ht="15.75" customHeight="1">
      <c r="A196" s="56"/>
      <c r="B196" s="56"/>
      <c r="C196" s="56"/>
      <c r="D196" s="14"/>
      <c r="E196" s="14"/>
      <c r="F196" s="14"/>
      <c r="G196" s="14"/>
      <c r="H196" s="14"/>
      <c r="I196" s="14"/>
      <c r="J196" s="14"/>
      <c r="K196" s="14"/>
      <c r="L196" s="13"/>
      <c r="M196" s="13"/>
      <c r="N196" s="106"/>
      <c r="O196" s="13"/>
      <c r="P196" s="13"/>
      <c r="Q196" s="13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</row>
    <row r="197" ht="15.75" customHeight="1">
      <c r="A197" s="56"/>
      <c r="B197" s="56"/>
      <c r="C197" s="56"/>
      <c r="D197" s="14"/>
      <c r="E197" s="14"/>
      <c r="F197" s="14"/>
      <c r="G197" s="14"/>
      <c r="H197" s="14"/>
      <c r="I197" s="14"/>
      <c r="J197" s="14"/>
      <c r="K197" s="14"/>
      <c r="L197" s="13"/>
      <c r="M197" s="13"/>
      <c r="N197" s="106"/>
      <c r="O197" s="13"/>
      <c r="P197" s="13"/>
      <c r="Q197" s="13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</row>
    <row r="198" ht="15.75" customHeight="1">
      <c r="A198" s="56"/>
      <c r="B198" s="56"/>
      <c r="C198" s="56"/>
      <c r="D198" s="14"/>
      <c r="E198" s="14"/>
      <c r="F198" s="14"/>
      <c r="G198" s="14"/>
      <c r="H198" s="14"/>
      <c r="I198" s="14"/>
      <c r="J198" s="14"/>
      <c r="K198" s="14"/>
      <c r="L198" s="13"/>
      <c r="M198" s="13"/>
      <c r="N198" s="106"/>
      <c r="O198" s="13"/>
      <c r="P198" s="13"/>
      <c r="Q198" s="13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</row>
    <row r="199" ht="15.75" customHeight="1">
      <c r="A199" s="56"/>
      <c r="B199" s="56"/>
      <c r="C199" s="56"/>
      <c r="D199" s="14"/>
      <c r="E199" s="14"/>
      <c r="F199" s="14"/>
      <c r="G199" s="14"/>
      <c r="H199" s="14"/>
      <c r="I199" s="14"/>
      <c r="J199" s="14"/>
      <c r="K199" s="14"/>
      <c r="L199" s="13"/>
      <c r="M199" s="13"/>
      <c r="N199" s="106"/>
      <c r="O199" s="13"/>
      <c r="P199" s="13"/>
      <c r="Q199" s="13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</row>
    <row r="200" ht="15.75" customHeight="1">
      <c r="A200" s="56"/>
      <c r="B200" s="56"/>
      <c r="C200" s="56"/>
      <c r="D200" s="14"/>
      <c r="E200" s="14"/>
      <c r="F200" s="14"/>
      <c r="G200" s="14"/>
      <c r="H200" s="14"/>
      <c r="I200" s="14"/>
      <c r="J200" s="14"/>
      <c r="K200" s="14"/>
      <c r="L200" s="13"/>
      <c r="M200" s="13"/>
      <c r="N200" s="106"/>
      <c r="O200" s="13"/>
      <c r="P200" s="13"/>
      <c r="Q200" s="13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</row>
    <row r="201" ht="15.75" customHeight="1">
      <c r="A201" s="56"/>
      <c r="B201" s="56"/>
      <c r="C201" s="56"/>
      <c r="D201" s="14"/>
      <c r="E201" s="14"/>
      <c r="F201" s="14"/>
      <c r="G201" s="14"/>
      <c r="H201" s="14"/>
      <c r="I201" s="14"/>
      <c r="J201" s="14"/>
      <c r="K201" s="14"/>
      <c r="L201" s="13"/>
      <c r="M201" s="13"/>
      <c r="N201" s="106"/>
      <c r="O201" s="13"/>
      <c r="P201" s="13"/>
      <c r="Q201" s="13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</row>
    <row r="202" ht="15.75" customHeight="1">
      <c r="A202" s="56"/>
      <c r="B202" s="56"/>
      <c r="C202" s="56"/>
      <c r="D202" s="14"/>
      <c r="E202" s="14"/>
      <c r="F202" s="14"/>
      <c r="G202" s="14"/>
      <c r="H202" s="14"/>
      <c r="I202" s="14"/>
      <c r="J202" s="14"/>
      <c r="K202" s="14"/>
      <c r="L202" s="13"/>
      <c r="M202" s="13"/>
      <c r="N202" s="106"/>
      <c r="O202" s="13"/>
      <c r="P202" s="13"/>
      <c r="Q202" s="13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</row>
    <row r="203" ht="15.75" customHeight="1">
      <c r="A203" s="56"/>
      <c r="B203" s="56"/>
      <c r="C203" s="56"/>
      <c r="D203" s="14"/>
      <c r="E203" s="14"/>
      <c r="F203" s="14"/>
      <c r="G203" s="14"/>
      <c r="H203" s="14"/>
      <c r="I203" s="14"/>
      <c r="J203" s="14"/>
      <c r="K203" s="14"/>
      <c r="L203" s="13"/>
      <c r="M203" s="13"/>
      <c r="N203" s="106"/>
      <c r="O203" s="13"/>
      <c r="P203" s="13"/>
      <c r="Q203" s="13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</row>
    <row r="204" ht="15.75" customHeight="1">
      <c r="A204" s="56"/>
      <c r="B204" s="56"/>
      <c r="C204" s="56"/>
      <c r="D204" s="14"/>
      <c r="E204" s="14"/>
      <c r="F204" s="14"/>
      <c r="G204" s="14"/>
      <c r="H204" s="14"/>
      <c r="I204" s="14"/>
      <c r="J204" s="14"/>
      <c r="K204" s="14"/>
      <c r="L204" s="13"/>
      <c r="M204" s="13"/>
      <c r="N204" s="106"/>
      <c r="O204" s="13"/>
      <c r="P204" s="13"/>
      <c r="Q204" s="13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</row>
    <row r="205" ht="15.75" customHeight="1">
      <c r="A205" s="56"/>
      <c r="B205" s="56"/>
      <c r="C205" s="56"/>
      <c r="D205" s="14"/>
      <c r="E205" s="14"/>
      <c r="F205" s="14"/>
      <c r="G205" s="14"/>
      <c r="H205" s="14"/>
      <c r="I205" s="14"/>
      <c r="J205" s="14"/>
      <c r="K205" s="14"/>
      <c r="L205" s="13"/>
      <c r="M205" s="13"/>
      <c r="N205" s="106"/>
      <c r="O205" s="13"/>
      <c r="P205" s="13"/>
      <c r="Q205" s="13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</row>
    <row r="206" ht="15.75" customHeight="1">
      <c r="A206" s="56"/>
      <c r="B206" s="56"/>
      <c r="C206" s="56"/>
      <c r="D206" s="14"/>
      <c r="E206" s="14"/>
      <c r="F206" s="14"/>
      <c r="G206" s="14"/>
      <c r="H206" s="14"/>
      <c r="I206" s="14"/>
      <c r="J206" s="14"/>
      <c r="K206" s="14"/>
      <c r="L206" s="13"/>
      <c r="M206" s="13"/>
      <c r="N206" s="106"/>
      <c r="O206" s="13"/>
      <c r="P206" s="13"/>
      <c r="Q206" s="13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</row>
    <row r="207" ht="15.75" customHeight="1">
      <c r="A207" s="56"/>
      <c r="B207" s="56"/>
      <c r="C207" s="56"/>
      <c r="D207" s="14"/>
      <c r="E207" s="14"/>
      <c r="F207" s="14"/>
      <c r="G207" s="14"/>
      <c r="H207" s="14"/>
      <c r="I207" s="14"/>
      <c r="J207" s="14"/>
      <c r="K207" s="14"/>
      <c r="L207" s="13"/>
      <c r="M207" s="13"/>
      <c r="N207" s="106"/>
      <c r="O207" s="13"/>
      <c r="P207" s="13"/>
      <c r="Q207" s="13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</row>
    <row r="208" ht="15.75" customHeight="1">
      <c r="A208" s="56"/>
      <c r="B208" s="56"/>
      <c r="C208" s="56"/>
      <c r="D208" s="14"/>
      <c r="E208" s="14"/>
      <c r="F208" s="14"/>
      <c r="G208" s="14"/>
      <c r="H208" s="14"/>
      <c r="I208" s="14"/>
      <c r="J208" s="14"/>
      <c r="K208" s="14"/>
      <c r="L208" s="13"/>
      <c r="M208" s="13"/>
      <c r="N208" s="106"/>
      <c r="O208" s="13"/>
      <c r="P208" s="13"/>
      <c r="Q208" s="13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</row>
    <row r="209" ht="15.75" customHeight="1">
      <c r="A209" s="56"/>
      <c r="B209" s="56"/>
      <c r="C209" s="56"/>
      <c r="D209" s="14"/>
      <c r="E209" s="14"/>
      <c r="F209" s="14"/>
      <c r="G209" s="14"/>
      <c r="H209" s="14"/>
      <c r="I209" s="14"/>
      <c r="J209" s="14"/>
      <c r="K209" s="14"/>
      <c r="L209" s="13"/>
      <c r="M209" s="13"/>
      <c r="N209" s="106"/>
      <c r="O209" s="13"/>
      <c r="P209" s="13"/>
      <c r="Q209" s="13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</row>
    <row r="210" ht="15.75" customHeight="1">
      <c r="A210" s="56"/>
      <c r="B210" s="56"/>
      <c r="C210" s="56"/>
      <c r="D210" s="14"/>
      <c r="E210" s="14"/>
      <c r="F210" s="14"/>
      <c r="G210" s="14"/>
      <c r="H210" s="14"/>
      <c r="I210" s="14"/>
      <c r="J210" s="14"/>
      <c r="K210" s="14"/>
      <c r="L210" s="13"/>
      <c r="M210" s="13"/>
      <c r="N210" s="106"/>
      <c r="O210" s="13"/>
      <c r="P210" s="13"/>
      <c r="Q210" s="13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</row>
    <row r="211" ht="15.75" customHeight="1">
      <c r="A211" s="56"/>
      <c r="B211" s="56"/>
      <c r="C211" s="56"/>
      <c r="D211" s="14"/>
      <c r="E211" s="14"/>
      <c r="F211" s="14"/>
      <c r="G211" s="14"/>
      <c r="H211" s="14"/>
      <c r="I211" s="14"/>
      <c r="J211" s="14"/>
      <c r="K211" s="14"/>
      <c r="L211" s="13"/>
      <c r="M211" s="13"/>
      <c r="N211" s="106"/>
      <c r="O211" s="13"/>
      <c r="P211" s="13"/>
      <c r="Q211" s="13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</row>
    <row r="212" ht="15.75" customHeight="1">
      <c r="A212" s="56"/>
      <c r="B212" s="56"/>
      <c r="C212" s="56"/>
      <c r="D212" s="14"/>
      <c r="E212" s="14"/>
      <c r="F212" s="14"/>
      <c r="G212" s="14"/>
      <c r="H212" s="14"/>
      <c r="I212" s="14"/>
      <c r="J212" s="14"/>
      <c r="K212" s="14"/>
      <c r="L212" s="13"/>
      <c r="M212" s="13"/>
      <c r="N212" s="106"/>
      <c r="O212" s="13"/>
      <c r="P212" s="13"/>
      <c r="Q212" s="13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</row>
    <row r="213" ht="15.75" customHeight="1">
      <c r="A213" s="56"/>
      <c r="B213" s="56"/>
      <c r="C213" s="56"/>
      <c r="D213" s="14"/>
      <c r="E213" s="14"/>
      <c r="F213" s="14"/>
      <c r="G213" s="14"/>
      <c r="H213" s="14"/>
      <c r="I213" s="14"/>
      <c r="J213" s="14"/>
      <c r="K213" s="14"/>
      <c r="L213" s="13"/>
      <c r="M213" s="13"/>
      <c r="N213" s="106"/>
      <c r="O213" s="13"/>
      <c r="P213" s="13"/>
      <c r="Q213" s="13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</row>
    <row r="214" ht="15.75" customHeight="1">
      <c r="A214" s="56"/>
      <c r="B214" s="56"/>
      <c r="C214" s="56"/>
      <c r="D214" s="14"/>
      <c r="E214" s="14"/>
      <c r="F214" s="14"/>
      <c r="G214" s="14"/>
      <c r="H214" s="14"/>
      <c r="I214" s="14"/>
      <c r="J214" s="14"/>
      <c r="K214" s="14"/>
      <c r="L214" s="13"/>
      <c r="M214" s="13"/>
      <c r="N214" s="106"/>
      <c r="O214" s="13"/>
      <c r="P214" s="13"/>
      <c r="Q214" s="13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</row>
    <row r="215" ht="15.75" customHeight="1">
      <c r="A215" s="56"/>
      <c r="B215" s="56"/>
      <c r="C215" s="56"/>
      <c r="D215" s="14"/>
      <c r="E215" s="14"/>
      <c r="F215" s="14"/>
      <c r="G215" s="14"/>
      <c r="H215" s="14"/>
      <c r="I215" s="14"/>
      <c r="J215" s="14"/>
      <c r="K215" s="14"/>
      <c r="L215" s="13"/>
      <c r="M215" s="13"/>
      <c r="N215" s="106"/>
      <c r="O215" s="13"/>
      <c r="P215" s="13"/>
      <c r="Q215" s="13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</row>
    <row r="216" ht="15.75" customHeight="1">
      <c r="A216" s="56"/>
      <c r="B216" s="56"/>
      <c r="C216" s="56"/>
      <c r="D216" s="14"/>
      <c r="E216" s="14"/>
      <c r="F216" s="14"/>
      <c r="G216" s="14"/>
      <c r="H216" s="14"/>
      <c r="I216" s="14"/>
      <c r="J216" s="14"/>
      <c r="K216" s="14"/>
      <c r="L216" s="13"/>
      <c r="M216" s="13"/>
      <c r="N216" s="106"/>
      <c r="O216" s="13"/>
      <c r="P216" s="13"/>
      <c r="Q216" s="13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</row>
    <row r="217" ht="15.75" customHeight="1">
      <c r="A217" s="56"/>
      <c r="B217" s="56"/>
      <c r="C217" s="56"/>
      <c r="D217" s="14"/>
      <c r="E217" s="14"/>
      <c r="F217" s="14"/>
      <c r="G217" s="14"/>
      <c r="H217" s="14"/>
      <c r="I217" s="14"/>
      <c r="J217" s="14"/>
      <c r="K217" s="14"/>
      <c r="L217" s="13"/>
      <c r="M217" s="13"/>
      <c r="N217" s="106"/>
      <c r="O217" s="13"/>
      <c r="P217" s="13"/>
      <c r="Q217" s="13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</row>
    <row r="218" ht="15.75" customHeight="1">
      <c r="A218" s="56"/>
      <c r="B218" s="56"/>
      <c r="C218" s="56"/>
      <c r="D218" s="14"/>
      <c r="E218" s="14"/>
      <c r="F218" s="14"/>
      <c r="G218" s="14"/>
      <c r="H218" s="14"/>
      <c r="I218" s="14"/>
      <c r="J218" s="14"/>
      <c r="K218" s="14"/>
      <c r="L218" s="13"/>
      <c r="M218" s="13"/>
      <c r="N218" s="106"/>
      <c r="O218" s="13"/>
      <c r="P218" s="13"/>
      <c r="Q218" s="13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</row>
    <row r="219" ht="15.75" customHeight="1">
      <c r="A219" s="56"/>
      <c r="B219" s="56"/>
      <c r="C219" s="56"/>
      <c r="D219" s="14"/>
      <c r="E219" s="14"/>
      <c r="F219" s="14"/>
      <c r="G219" s="14"/>
      <c r="H219" s="14"/>
      <c r="I219" s="14"/>
      <c r="J219" s="14"/>
      <c r="K219" s="14"/>
      <c r="L219" s="13"/>
      <c r="M219" s="13"/>
      <c r="N219" s="106"/>
      <c r="O219" s="13"/>
      <c r="P219" s="13"/>
      <c r="Q219" s="13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</row>
    <row r="220" ht="15.75" customHeight="1">
      <c r="A220" s="56"/>
      <c r="B220" s="56"/>
      <c r="C220" s="56"/>
      <c r="D220" s="14"/>
      <c r="E220" s="14"/>
      <c r="F220" s="14"/>
      <c r="G220" s="14"/>
      <c r="H220" s="14"/>
      <c r="I220" s="14"/>
      <c r="J220" s="14"/>
      <c r="K220" s="14"/>
      <c r="L220" s="13"/>
      <c r="M220" s="13"/>
      <c r="N220" s="106"/>
      <c r="O220" s="13"/>
      <c r="P220" s="13"/>
      <c r="Q220" s="13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3"/>
      <c r="M221" s="13"/>
      <c r="N221" s="14"/>
      <c r="O221" s="13"/>
      <c r="P221" s="13"/>
      <c r="Q221" s="13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3"/>
      <c r="M222" s="13"/>
      <c r="N222" s="14"/>
      <c r="O222" s="13"/>
      <c r="P222" s="13"/>
      <c r="Q222" s="13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3"/>
      <c r="M223" s="13"/>
      <c r="N223" s="14"/>
      <c r="O223" s="13"/>
      <c r="P223" s="13"/>
      <c r="Q223" s="13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3"/>
      <c r="M224" s="13"/>
      <c r="N224" s="14"/>
      <c r="O224" s="13"/>
      <c r="P224" s="13"/>
      <c r="Q224" s="13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3"/>
      <c r="M225" s="13"/>
      <c r="N225" s="14"/>
      <c r="O225" s="13"/>
      <c r="P225" s="13"/>
      <c r="Q225" s="13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3"/>
      <c r="M226" s="13"/>
      <c r="N226" s="14"/>
      <c r="O226" s="13"/>
      <c r="P226" s="13"/>
      <c r="Q226" s="13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3"/>
      <c r="M227" s="13"/>
      <c r="N227" s="14"/>
      <c r="O227" s="13"/>
      <c r="P227" s="13"/>
      <c r="Q227" s="13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3"/>
      <c r="M228" s="13"/>
      <c r="N228" s="14"/>
      <c r="O228" s="13"/>
      <c r="P228" s="13"/>
      <c r="Q228" s="13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3"/>
      <c r="M229" s="13"/>
      <c r="N229" s="14"/>
      <c r="O229" s="13"/>
      <c r="P229" s="13"/>
      <c r="Q229" s="13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3"/>
      <c r="M230" s="13"/>
      <c r="N230" s="14"/>
      <c r="O230" s="13"/>
      <c r="P230" s="13"/>
      <c r="Q230" s="13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3"/>
      <c r="M231" s="13"/>
      <c r="N231" s="14"/>
      <c r="O231" s="13"/>
      <c r="P231" s="13"/>
      <c r="Q231" s="13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3"/>
      <c r="M232" s="13"/>
      <c r="N232" s="14"/>
      <c r="O232" s="13"/>
      <c r="P232" s="13"/>
      <c r="Q232" s="13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3"/>
      <c r="M233" s="13"/>
      <c r="N233" s="14"/>
      <c r="O233" s="13"/>
      <c r="P233" s="13"/>
      <c r="Q233" s="13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3"/>
      <c r="M234" s="13"/>
      <c r="N234" s="14"/>
      <c r="O234" s="13"/>
      <c r="P234" s="13"/>
      <c r="Q234" s="13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3"/>
      <c r="M235" s="13"/>
      <c r="N235" s="14"/>
      <c r="O235" s="13"/>
      <c r="P235" s="13"/>
      <c r="Q235" s="13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3"/>
      <c r="M236" s="13"/>
      <c r="N236" s="14"/>
      <c r="O236" s="13"/>
      <c r="P236" s="13"/>
      <c r="Q236" s="13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3"/>
      <c r="M237" s="13"/>
      <c r="N237" s="14"/>
      <c r="O237" s="13"/>
      <c r="P237" s="13"/>
      <c r="Q237" s="13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3"/>
      <c r="M238" s="13"/>
      <c r="N238" s="14"/>
      <c r="O238" s="13"/>
      <c r="P238" s="13"/>
      <c r="Q238" s="13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3"/>
      <c r="M239" s="13"/>
      <c r="N239" s="14"/>
      <c r="O239" s="13"/>
      <c r="P239" s="13"/>
      <c r="Q239" s="13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3"/>
      <c r="M240" s="13"/>
      <c r="N240" s="14"/>
      <c r="O240" s="13"/>
      <c r="P240" s="13"/>
      <c r="Q240" s="13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3"/>
      <c r="M241" s="13"/>
      <c r="N241" s="14"/>
      <c r="O241" s="13"/>
      <c r="P241" s="13"/>
      <c r="Q241" s="13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3"/>
      <c r="M242" s="13"/>
      <c r="N242" s="14"/>
      <c r="O242" s="13"/>
      <c r="P242" s="13"/>
      <c r="Q242" s="13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3"/>
      <c r="M243" s="13"/>
      <c r="N243" s="14"/>
      <c r="O243" s="13"/>
      <c r="P243" s="13"/>
      <c r="Q243" s="13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3"/>
      <c r="M244" s="13"/>
      <c r="N244" s="14"/>
      <c r="O244" s="13"/>
      <c r="P244" s="13"/>
      <c r="Q244" s="13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3"/>
      <c r="M245" s="13"/>
      <c r="N245" s="14"/>
      <c r="O245" s="13"/>
      <c r="P245" s="13"/>
      <c r="Q245" s="13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3"/>
      <c r="M246" s="13"/>
      <c r="N246" s="14"/>
      <c r="O246" s="13"/>
      <c r="P246" s="13"/>
      <c r="Q246" s="13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3"/>
      <c r="M247" s="13"/>
      <c r="N247" s="14"/>
      <c r="O247" s="13"/>
      <c r="P247" s="13"/>
      <c r="Q247" s="13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3"/>
      <c r="M248" s="13"/>
      <c r="N248" s="14"/>
      <c r="O248" s="13"/>
      <c r="P248" s="13"/>
      <c r="Q248" s="13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3"/>
      <c r="M249" s="13"/>
      <c r="N249" s="14"/>
      <c r="O249" s="13"/>
      <c r="P249" s="13"/>
      <c r="Q249" s="13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3"/>
      <c r="M250" s="13"/>
      <c r="N250" s="14"/>
      <c r="O250" s="13"/>
      <c r="P250" s="13"/>
      <c r="Q250" s="13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3"/>
      <c r="M251" s="13"/>
      <c r="N251" s="14"/>
      <c r="O251" s="13"/>
      <c r="P251" s="13"/>
      <c r="Q251" s="13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3"/>
      <c r="M252" s="13"/>
      <c r="N252" s="14"/>
      <c r="O252" s="13"/>
      <c r="P252" s="13"/>
      <c r="Q252" s="13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3"/>
      <c r="M253" s="13"/>
      <c r="N253" s="14"/>
      <c r="O253" s="13"/>
      <c r="P253" s="13"/>
      <c r="Q253" s="13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3"/>
      <c r="M254" s="13"/>
      <c r="N254" s="14"/>
      <c r="O254" s="13"/>
      <c r="P254" s="13"/>
      <c r="Q254" s="13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3"/>
      <c r="M255" s="13"/>
      <c r="N255" s="14"/>
      <c r="O255" s="13"/>
      <c r="P255" s="13"/>
      <c r="Q255" s="13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3"/>
      <c r="M256" s="13"/>
      <c r="N256" s="14"/>
      <c r="O256" s="13"/>
      <c r="P256" s="13"/>
      <c r="Q256" s="13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3"/>
      <c r="M257" s="13"/>
      <c r="N257" s="14"/>
      <c r="O257" s="13"/>
      <c r="P257" s="13"/>
      <c r="Q257" s="13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3"/>
      <c r="M258" s="13"/>
      <c r="N258" s="14"/>
      <c r="O258" s="13"/>
      <c r="P258" s="13"/>
      <c r="Q258" s="13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3"/>
      <c r="M259" s="13"/>
      <c r="N259" s="14"/>
      <c r="O259" s="13"/>
      <c r="P259" s="13"/>
      <c r="Q259" s="13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3"/>
      <c r="M260" s="13"/>
      <c r="N260" s="14"/>
      <c r="O260" s="13"/>
      <c r="P260" s="13"/>
      <c r="Q260" s="13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3"/>
      <c r="M261" s="13"/>
      <c r="N261" s="14"/>
      <c r="O261" s="13"/>
      <c r="P261" s="13"/>
      <c r="Q261" s="13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3"/>
      <c r="M262" s="13"/>
      <c r="N262" s="14"/>
      <c r="O262" s="13"/>
      <c r="P262" s="13"/>
      <c r="Q262" s="13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3"/>
      <c r="M263" s="13"/>
      <c r="N263" s="14"/>
      <c r="O263" s="13"/>
      <c r="P263" s="13"/>
      <c r="Q263" s="13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3"/>
      <c r="M264" s="13"/>
      <c r="N264" s="14"/>
      <c r="O264" s="13"/>
      <c r="P264" s="13"/>
      <c r="Q264" s="13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3"/>
      <c r="M265" s="13"/>
      <c r="N265" s="14"/>
      <c r="O265" s="13"/>
      <c r="P265" s="13"/>
      <c r="Q265" s="13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3"/>
      <c r="M266" s="13"/>
      <c r="N266" s="14"/>
      <c r="O266" s="13"/>
      <c r="P266" s="13"/>
      <c r="Q266" s="13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3"/>
      <c r="M267" s="13"/>
      <c r="N267" s="14"/>
      <c r="O267" s="13"/>
      <c r="P267" s="13"/>
      <c r="Q267" s="13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3"/>
      <c r="M268" s="13"/>
      <c r="N268" s="14"/>
      <c r="O268" s="13"/>
      <c r="P268" s="13"/>
      <c r="Q268" s="13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3"/>
      <c r="M269" s="13"/>
      <c r="N269" s="14"/>
      <c r="O269" s="13"/>
      <c r="P269" s="13"/>
      <c r="Q269" s="13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3"/>
      <c r="M270" s="13"/>
      <c r="N270" s="14"/>
      <c r="O270" s="13"/>
      <c r="P270" s="13"/>
      <c r="Q270" s="13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3"/>
      <c r="M271" s="13"/>
      <c r="N271" s="14"/>
      <c r="O271" s="13"/>
      <c r="P271" s="13"/>
      <c r="Q271" s="13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3"/>
      <c r="M272" s="13"/>
      <c r="N272" s="14"/>
      <c r="O272" s="13"/>
      <c r="P272" s="13"/>
      <c r="Q272" s="13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3"/>
      <c r="M273" s="13"/>
      <c r="N273" s="14"/>
      <c r="O273" s="13"/>
      <c r="P273" s="13"/>
      <c r="Q273" s="13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3"/>
      <c r="M274" s="13"/>
      <c r="N274" s="14"/>
      <c r="O274" s="13"/>
      <c r="P274" s="13"/>
      <c r="Q274" s="13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3"/>
      <c r="M275" s="13"/>
      <c r="N275" s="14"/>
      <c r="O275" s="13"/>
      <c r="P275" s="13"/>
      <c r="Q275" s="13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3"/>
      <c r="M276" s="13"/>
      <c r="N276" s="14"/>
      <c r="O276" s="13"/>
      <c r="P276" s="13"/>
      <c r="Q276" s="13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3"/>
      <c r="M277" s="13"/>
      <c r="N277" s="14"/>
      <c r="O277" s="13"/>
      <c r="P277" s="13"/>
      <c r="Q277" s="13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3"/>
      <c r="M278" s="13"/>
      <c r="N278" s="14"/>
      <c r="O278" s="13"/>
      <c r="P278" s="13"/>
      <c r="Q278" s="13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3"/>
      <c r="M279" s="13"/>
      <c r="N279" s="14"/>
      <c r="O279" s="13"/>
      <c r="P279" s="13"/>
      <c r="Q279" s="13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3"/>
      <c r="M280" s="13"/>
      <c r="N280" s="14"/>
      <c r="O280" s="13"/>
      <c r="P280" s="13"/>
      <c r="Q280" s="13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3"/>
      <c r="M281" s="13"/>
      <c r="N281" s="14"/>
      <c r="O281" s="13"/>
      <c r="P281" s="13"/>
      <c r="Q281" s="13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3"/>
      <c r="M282" s="13"/>
      <c r="N282" s="14"/>
      <c r="O282" s="13"/>
      <c r="P282" s="13"/>
      <c r="Q282" s="13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3"/>
      <c r="M283" s="13"/>
      <c r="N283" s="14"/>
      <c r="O283" s="13"/>
      <c r="P283" s="13"/>
      <c r="Q283" s="13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3"/>
      <c r="M284" s="13"/>
      <c r="N284" s="14"/>
      <c r="O284" s="13"/>
      <c r="P284" s="13"/>
      <c r="Q284" s="13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3"/>
      <c r="M285" s="13"/>
      <c r="N285" s="14"/>
      <c r="O285" s="13"/>
      <c r="P285" s="13"/>
      <c r="Q285" s="13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3"/>
      <c r="M286" s="13"/>
      <c r="N286" s="14"/>
      <c r="O286" s="13"/>
      <c r="P286" s="13"/>
      <c r="Q286" s="13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3"/>
      <c r="M287" s="13"/>
      <c r="N287" s="14"/>
      <c r="O287" s="13"/>
      <c r="P287" s="13"/>
      <c r="Q287" s="13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3"/>
      <c r="M288" s="13"/>
      <c r="N288" s="14"/>
      <c r="O288" s="13"/>
      <c r="P288" s="13"/>
      <c r="Q288" s="13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3"/>
      <c r="M289" s="13"/>
      <c r="N289" s="14"/>
      <c r="O289" s="13"/>
      <c r="P289" s="13"/>
      <c r="Q289" s="13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3"/>
      <c r="M290" s="13"/>
      <c r="N290" s="14"/>
      <c r="O290" s="13"/>
      <c r="P290" s="13"/>
      <c r="Q290" s="13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3"/>
      <c r="M291" s="13"/>
      <c r="N291" s="14"/>
      <c r="O291" s="13"/>
      <c r="P291" s="13"/>
      <c r="Q291" s="13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3"/>
      <c r="M292" s="13"/>
      <c r="N292" s="14"/>
      <c r="O292" s="13"/>
      <c r="P292" s="13"/>
      <c r="Q292" s="13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3"/>
      <c r="M293" s="13"/>
      <c r="N293" s="14"/>
      <c r="O293" s="13"/>
      <c r="P293" s="13"/>
      <c r="Q293" s="13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3"/>
      <c r="M294" s="13"/>
      <c r="N294" s="14"/>
      <c r="O294" s="13"/>
      <c r="P294" s="13"/>
      <c r="Q294" s="13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3"/>
      <c r="M295" s="13"/>
      <c r="N295" s="14"/>
      <c r="O295" s="13"/>
      <c r="P295" s="13"/>
      <c r="Q295" s="13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3"/>
      <c r="M296" s="13"/>
      <c r="N296" s="14"/>
      <c r="O296" s="13"/>
      <c r="P296" s="13"/>
      <c r="Q296" s="13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3"/>
      <c r="M297" s="13"/>
      <c r="N297" s="14"/>
      <c r="O297" s="13"/>
      <c r="P297" s="13"/>
      <c r="Q297" s="13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3"/>
      <c r="M298" s="13"/>
      <c r="N298" s="14"/>
      <c r="O298" s="13"/>
      <c r="P298" s="13"/>
      <c r="Q298" s="13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3"/>
      <c r="M299" s="13"/>
      <c r="N299" s="14"/>
      <c r="O299" s="13"/>
      <c r="P299" s="13"/>
      <c r="Q299" s="13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3"/>
      <c r="M300" s="13"/>
      <c r="N300" s="14"/>
      <c r="O300" s="13"/>
      <c r="P300" s="13"/>
      <c r="Q300" s="13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3"/>
      <c r="M301" s="13"/>
      <c r="N301" s="14"/>
      <c r="O301" s="13"/>
      <c r="P301" s="13"/>
      <c r="Q301" s="13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3"/>
      <c r="M302" s="13"/>
      <c r="N302" s="14"/>
      <c r="O302" s="13"/>
      <c r="P302" s="13"/>
      <c r="Q302" s="13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3"/>
      <c r="M303" s="13"/>
      <c r="N303" s="14"/>
      <c r="O303" s="13"/>
      <c r="P303" s="13"/>
      <c r="Q303" s="13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3"/>
      <c r="M304" s="13"/>
      <c r="N304" s="14"/>
      <c r="O304" s="13"/>
      <c r="P304" s="13"/>
      <c r="Q304" s="13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3"/>
      <c r="M305" s="13"/>
      <c r="N305" s="14"/>
      <c r="O305" s="13"/>
      <c r="P305" s="13"/>
      <c r="Q305" s="13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3"/>
      <c r="M306" s="13"/>
      <c r="N306" s="14"/>
      <c r="O306" s="13"/>
      <c r="P306" s="13"/>
      <c r="Q306" s="13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3"/>
      <c r="M307" s="13"/>
      <c r="N307" s="14"/>
      <c r="O307" s="13"/>
      <c r="P307" s="13"/>
      <c r="Q307" s="13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3"/>
      <c r="M308" s="13"/>
      <c r="N308" s="14"/>
      <c r="O308" s="13"/>
      <c r="P308" s="13"/>
      <c r="Q308" s="13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3"/>
      <c r="M309" s="13"/>
      <c r="N309" s="14"/>
      <c r="O309" s="13"/>
      <c r="P309" s="13"/>
      <c r="Q309" s="13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3"/>
      <c r="M310" s="13"/>
      <c r="N310" s="14"/>
      <c r="O310" s="13"/>
      <c r="P310" s="13"/>
      <c r="Q310" s="13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3"/>
      <c r="M311" s="13"/>
      <c r="N311" s="14"/>
      <c r="O311" s="13"/>
      <c r="P311" s="13"/>
      <c r="Q311" s="13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3"/>
      <c r="M312" s="13"/>
      <c r="N312" s="14"/>
      <c r="O312" s="13"/>
      <c r="P312" s="13"/>
      <c r="Q312" s="13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3"/>
      <c r="M313" s="13"/>
      <c r="N313" s="14"/>
      <c r="O313" s="13"/>
      <c r="P313" s="13"/>
      <c r="Q313" s="13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3"/>
      <c r="M314" s="13"/>
      <c r="N314" s="14"/>
      <c r="O314" s="13"/>
      <c r="P314" s="13"/>
      <c r="Q314" s="13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3"/>
      <c r="M315" s="13"/>
      <c r="N315" s="14"/>
      <c r="O315" s="13"/>
      <c r="P315" s="13"/>
      <c r="Q315" s="13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3"/>
      <c r="M316" s="13"/>
      <c r="N316" s="14"/>
      <c r="O316" s="13"/>
      <c r="P316" s="13"/>
      <c r="Q316" s="13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3"/>
      <c r="M317" s="13"/>
      <c r="N317" s="14"/>
      <c r="O317" s="13"/>
      <c r="P317" s="13"/>
      <c r="Q317" s="13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3"/>
      <c r="M318" s="13"/>
      <c r="N318" s="14"/>
      <c r="O318" s="13"/>
      <c r="P318" s="13"/>
      <c r="Q318" s="13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3"/>
      <c r="M319" s="13"/>
      <c r="N319" s="14"/>
      <c r="O319" s="13"/>
      <c r="P319" s="13"/>
      <c r="Q319" s="13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3"/>
      <c r="M320" s="13"/>
      <c r="N320" s="14"/>
      <c r="O320" s="13"/>
      <c r="P320" s="13"/>
      <c r="Q320" s="13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3"/>
      <c r="M321" s="13"/>
      <c r="N321" s="14"/>
      <c r="O321" s="13"/>
      <c r="P321" s="13"/>
      <c r="Q321" s="13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3"/>
      <c r="M322" s="13"/>
      <c r="N322" s="14"/>
      <c r="O322" s="13"/>
      <c r="P322" s="13"/>
      <c r="Q322" s="13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3"/>
      <c r="M323" s="13"/>
      <c r="N323" s="14"/>
      <c r="O323" s="13"/>
      <c r="P323" s="13"/>
      <c r="Q323" s="13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3"/>
      <c r="M324" s="13"/>
      <c r="N324" s="14"/>
      <c r="O324" s="13"/>
      <c r="P324" s="13"/>
      <c r="Q324" s="13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3"/>
      <c r="M325" s="13"/>
      <c r="N325" s="14"/>
      <c r="O325" s="13"/>
      <c r="P325" s="13"/>
      <c r="Q325" s="13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3"/>
      <c r="M326" s="13"/>
      <c r="N326" s="14"/>
      <c r="O326" s="13"/>
      <c r="P326" s="13"/>
      <c r="Q326" s="13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3"/>
      <c r="M327" s="13"/>
      <c r="N327" s="14"/>
      <c r="O327" s="13"/>
      <c r="P327" s="13"/>
      <c r="Q327" s="13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3"/>
      <c r="M328" s="13"/>
      <c r="N328" s="14"/>
      <c r="O328" s="13"/>
      <c r="P328" s="13"/>
      <c r="Q328" s="13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3"/>
      <c r="M329" s="13"/>
      <c r="N329" s="14"/>
      <c r="O329" s="13"/>
      <c r="P329" s="13"/>
      <c r="Q329" s="13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3"/>
      <c r="M330" s="13"/>
      <c r="N330" s="14"/>
      <c r="O330" s="13"/>
      <c r="P330" s="13"/>
      <c r="Q330" s="13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3"/>
      <c r="M331" s="13"/>
      <c r="N331" s="14"/>
      <c r="O331" s="13"/>
      <c r="P331" s="13"/>
      <c r="Q331" s="13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3"/>
      <c r="M332" s="13"/>
      <c r="N332" s="14"/>
      <c r="O332" s="13"/>
      <c r="P332" s="13"/>
      <c r="Q332" s="13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3"/>
      <c r="M333" s="13"/>
      <c r="N333" s="14"/>
      <c r="O333" s="13"/>
      <c r="P333" s="13"/>
      <c r="Q333" s="13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3"/>
      <c r="M334" s="13"/>
      <c r="N334" s="14"/>
      <c r="O334" s="13"/>
      <c r="P334" s="13"/>
      <c r="Q334" s="13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3"/>
      <c r="M335" s="13"/>
      <c r="N335" s="14"/>
      <c r="O335" s="13"/>
      <c r="P335" s="13"/>
      <c r="Q335" s="13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3"/>
      <c r="M336" s="13"/>
      <c r="N336" s="14"/>
      <c r="O336" s="13"/>
      <c r="P336" s="13"/>
      <c r="Q336" s="13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3"/>
      <c r="M337" s="13"/>
      <c r="N337" s="14"/>
      <c r="O337" s="13"/>
      <c r="P337" s="13"/>
      <c r="Q337" s="13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3"/>
      <c r="M338" s="13"/>
      <c r="N338" s="14"/>
      <c r="O338" s="13"/>
      <c r="P338" s="13"/>
      <c r="Q338" s="13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3"/>
      <c r="M339" s="13"/>
      <c r="N339" s="14"/>
      <c r="O339" s="13"/>
      <c r="P339" s="13"/>
      <c r="Q339" s="13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3"/>
      <c r="M340" s="13"/>
      <c r="N340" s="14"/>
      <c r="O340" s="13"/>
      <c r="P340" s="13"/>
      <c r="Q340" s="13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3"/>
      <c r="M341" s="13"/>
      <c r="N341" s="14"/>
      <c r="O341" s="13"/>
      <c r="P341" s="13"/>
      <c r="Q341" s="13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3"/>
      <c r="M342" s="13"/>
      <c r="N342" s="14"/>
      <c r="O342" s="13"/>
      <c r="P342" s="13"/>
      <c r="Q342" s="13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3"/>
      <c r="M343" s="13"/>
      <c r="N343" s="14"/>
      <c r="O343" s="13"/>
      <c r="P343" s="13"/>
      <c r="Q343" s="13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3"/>
      <c r="M344" s="13"/>
      <c r="N344" s="14"/>
      <c r="O344" s="13"/>
      <c r="P344" s="13"/>
      <c r="Q344" s="13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3"/>
      <c r="M345" s="13"/>
      <c r="N345" s="14"/>
      <c r="O345" s="13"/>
      <c r="P345" s="13"/>
      <c r="Q345" s="13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3"/>
      <c r="M346" s="13"/>
      <c r="N346" s="14"/>
      <c r="O346" s="13"/>
      <c r="P346" s="13"/>
      <c r="Q346" s="13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3"/>
      <c r="M347" s="13"/>
      <c r="N347" s="14"/>
      <c r="O347" s="13"/>
      <c r="P347" s="13"/>
      <c r="Q347" s="13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3"/>
      <c r="M348" s="13"/>
      <c r="N348" s="14"/>
      <c r="O348" s="13"/>
      <c r="P348" s="13"/>
      <c r="Q348" s="13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3"/>
      <c r="M349" s="13"/>
      <c r="N349" s="14"/>
      <c r="O349" s="13"/>
      <c r="P349" s="13"/>
      <c r="Q349" s="13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3"/>
      <c r="M350" s="13"/>
      <c r="N350" s="14"/>
      <c r="O350" s="13"/>
      <c r="P350" s="13"/>
      <c r="Q350" s="13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3"/>
      <c r="M351" s="13"/>
      <c r="N351" s="14"/>
      <c r="O351" s="13"/>
      <c r="P351" s="13"/>
      <c r="Q351" s="13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3"/>
      <c r="M352" s="13"/>
      <c r="N352" s="14"/>
      <c r="O352" s="13"/>
      <c r="P352" s="13"/>
      <c r="Q352" s="13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3"/>
      <c r="M353" s="13"/>
      <c r="N353" s="14"/>
      <c r="O353" s="13"/>
      <c r="P353" s="13"/>
      <c r="Q353" s="13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3"/>
      <c r="M354" s="13"/>
      <c r="N354" s="14"/>
      <c r="O354" s="13"/>
      <c r="P354" s="13"/>
      <c r="Q354" s="13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3"/>
      <c r="M355" s="13"/>
      <c r="N355" s="14"/>
      <c r="O355" s="13"/>
      <c r="P355" s="13"/>
      <c r="Q355" s="13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3"/>
      <c r="M356" s="13"/>
      <c r="N356" s="14"/>
      <c r="O356" s="13"/>
      <c r="P356" s="13"/>
      <c r="Q356" s="13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3"/>
      <c r="M357" s="13"/>
      <c r="N357" s="14"/>
      <c r="O357" s="13"/>
      <c r="P357" s="13"/>
      <c r="Q357" s="13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3"/>
      <c r="M358" s="13"/>
      <c r="N358" s="14"/>
      <c r="O358" s="13"/>
      <c r="P358" s="13"/>
      <c r="Q358" s="13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3"/>
      <c r="M359" s="13"/>
      <c r="N359" s="14"/>
      <c r="O359" s="13"/>
      <c r="P359" s="13"/>
      <c r="Q359" s="13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3"/>
      <c r="M360" s="13"/>
      <c r="N360" s="14"/>
      <c r="O360" s="13"/>
      <c r="P360" s="13"/>
      <c r="Q360" s="13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3"/>
      <c r="M361" s="13"/>
      <c r="N361" s="14"/>
      <c r="O361" s="13"/>
      <c r="P361" s="13"/>
      <c r="Q361" s="13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3"/>
      <c r="M362" s="13"/>
      <c r="N362" s="14"/>
      <c r="O362" s="13"/>
      <c r="P362" s="13"/>
      <c r="Q362" s="13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3"/>
      <c r="M363" s="13"/>
      <c r="N363" s="14"/>
      <c r="O363" s="13"/>
      <c r="P363" s="13"/>
      <c r="Q363" s="13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3"/>
      <c r="M364" s="13"/>
      <c r="N364" s="14"/>
      <c r="O364" s="13"/>
      <c r="P364" s="13"/>
      <c r="Q364" s="13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3"/>
      <c r="M365" s="13"/>
      <c r="N365" s="14"/>
      <c r="O365" s="13"/>
      <c r="P365" s="13"/>
      <c r="Q365" s="13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3"/>
      <c r="M366" s="13"/>
      <c r="N366" s="14"/>
      <c r="O366" s="13"/>
      <c r="P366" s="13"/>
      <c r="Q366" s="13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3"/>
      <c r="M367" s="13"/>
      <c r="N367" s="14"/>
      <c r="O367" s="13"/>
      <c r="P367" s="13"/>
      <c r="Q367" s="13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3"/>
      <c r="M368" s="13"/>
      <c r="N368" s="14"/>
      <c r="O368" s="13"/>
      <c r="P368" s="13"/>
      <c r="Q368" s="13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3"/>
      <c r="M369" s="13"/>
      <c r="N369" s="14"/>
      <c r="O369" s="13"/>
      <c r="P369" s="13"/>
      <c r="Q369" s="13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3"/>
      <c r="M370" s="13"/>
      <c r="N370" s="14"/>
      <c r="O370" s="13"/>
      <c r="P370" s="13"/>
      <c r="Q370" s="13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3"/>
      <c r="M371" s="13"/>
      <c r="N371" s="14"/>
      <c r="O371" s="13"/>
      <c r="P371" s="13"/>
      <c r="Q371" s="13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3"/>
      <c r="M372" s="13"/>
      <c r="N372" s="14"/>
      <c r="O372" s="13"/>
      <c r="P372" s="13"/>
      <c r="Q372" s="13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3"/>
      <c r="M373" s="13"/>
      <c r="N373" s="14"/>
      <c r="O373" s="13"/>
      <c r="P373" s="13"/>
      <c r="Q373" s="13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3"/>
      <c r="M374" s="13"/>
      <c r="N374" s="14"/>
      <c r="O374" s="13"/>
      <c r="P374" s="13"/>
      <c r="Q374" s="13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3"/>
      <c r="M375" s="13"/>
      <c r="N375" s="14"/>
      <c r="O375" s="13"/>
      <c r="P375" s="13"/>
      <c r="Q375" s="13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3"/>
      <c r="M376" s="13"/>
      <c r="N376" s="14"/>
      <c r="O376" s="13"/>
      <c r="P376" s="13"/>
      <c r="Q376" s="13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3"/>
      <c r="M377" s="13"/>
      <c r="N377" s="14"/>
      <c r="O377" s="13"/>
      <c r="P377" s="13"/>
      <c r="Q377" s="13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3"/>
      <c r="M378" s="13"/>
      <c r="N378" s="14"/>
      <c r="O378" s="13"/>
      <c r="P378" s="13"/>
      <c r="Q378" s="13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3"/>
      <c r="M379" s="13"/>
      <c r="N379" s="14"/>
      <c r="O379" s="13"/>
      <c r="P379" s="13"/>
      <c r="Q379" s="13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3"/>
      <c r="M380" s="13"/>
      <c r="N380" s="14"/>
      <c r="O380" s="13"/>
      <c r="P380" s="13"/>
      <c r="Q380" s="13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3"/>
      <c r="M381" s="13"/>
      <c r="N381" s="14"/>
      <c r="O381" s="13"/>
      <c r="P381" s="13"/>
      <c r="Q381" s="13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3"/>
      <c r="M382" s="13"/>
      <c r="N382" s="14"/>
      <c r="O382" s="13"/>
      <c r="P382" s="13"/>
      <c r="Q382" s="13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3"/>
      <c r="M383" s="13"/>
      <c r="N383" s="14"/>
      <c r="O383" s="13"/>
      <c r="P383" s="13"/>
      <c r="Q383" s="13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3"/>
      <c r="M384" s="13"/>
      <c r="N384" s="14"/>
      <c r="O384" s="13"/>
      <c r="P384" s="13"/>
      <c r="Q384" s="13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3"/>
      <c r="M385" s="13"/>
      <c r="N385" s="14"/>
      <c r="O385" s="13"/>
      <c r="P385" s="13"/>
      <c r="Q385" s="13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3"/>
      <c r="M386" s="13"/>
      <c r="N386" s="14"/>
      <c r="O386" s="13"/>
      <c r="P386" s="13"/>
      <c r="Q386" s="13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3"/>
      <c r="M387" s="13"/>
      <c r="N387" s="14"/>
      <c r="O387" s="13"/>
      <c r="P387" s="13"/>
      <c r="Q387" s="13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3"/>
      <c r="M388" s="13"/>
      <c r="N388" s="14"/>
      <c r="O388" s="13"/>
      <c r="P388" s="13"/>
      <c r="Q388" s="13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3"/>
      <c r="M389" s="13"/>
      <c r="N389" s="14"/>
      <c r="O389" s="13"/>
      <c r="P389" s="13"/>
      <c r="Q389" s="13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3"/>
      <c r="M390" s="13"/>
      <c r="N390" s="14"/>
      <c r="O390" s="13"/>
      <c r="P390" s="13"/>
      <c r="Q390" s="13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3"/>
      <c r="M391" s="13"/>
      <c r="N391" s="14"/>
      <c r="O391" s="13"/>
      <c r="P391" s="13"/>
      <c r="Q391" s="13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3"/>
      <c r="M392" s="13"/>
      <c r="N392" s="14"/>
      <c r="O392" s="13"/>
      <c r="P392" s="13"/>
      <c r="Q392" s="13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3"/>
      <c r="M393" s="13"/>
      <c r="N393" s="14"/>
      <c r="O393" s="13"/>
      <c r="P393" s="13"/>
      <c r="Q393" s="13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3"/>
      <c r="M394" s="13"/>
      <c r="N394" s="14"/>
      <c r="O394" s="13"/>
      <c r="P394" s="13"/>
      <c r="Q394" s="13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3"/>
      <c r="M395" s="13"/>
      <c r="N395" s="14"/>
      <c r="O395" s="13"/>
      <c r="P395" s="13"/>
      <c r="Q395" s="13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3"/>
      <c r="M396" s="13"/>
      <c r="N396" s="14"/>
      <c r="O396" s="13"/>
      <c r="P396" s="13"/>
      <c r="Q396" s="13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3"/>
      <c r="M397" s="13"/>
      <c r="N397" s="14"/>
      <c r="O397" s="13"/>
      <c r="P397" s="13"/>
      <c r="Q397" s="13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3"/>
      <c r="M398" s="13"/>
      <c r="N398" s="14"/>
      <c r="O398" s="13"/>
      <c r="P398" s="13"/>
      <c r="Q398" s="13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3"/>
      <c r="M399" s="13"/>
      <c r="N399" s="14"/>
      <c r="O399" s="13"/>
      <c r="P399" s="13"/>
      <c r="Q399" s="13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3"/>
      <c r="M400" s="13"/>
      <c r="N400" s="14"/>
      <c r="O400" s="13"/>
      <c r="P400" s="13"/>
      <c r="Q400" s="13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3"/>
      <c r="M401" s="13"/>
      <c r="N401" s="14"/>
      <c r="O401" s="13"/>
      <c r="P401" s="13"/>
      <c r="Q401" s="13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3"/>
      <c r="M402" s="13"/>
      <c r="N402" s="14"/>
      <c r="O402" s="13"/>
      <c r="P402" s="13"/>
      <c r="Q402" s="13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3"/>
      <c r="M403" s="13"/>
      <c r="N403" s="14"/>
      <c r="O403" s="13"/>
      <c r="P403" s="13"/>
      <c r="Q403" s="13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3"/>
      <c r="M404" s="13"/>
      <c r="N404" s="14"/>
      <c r="O404" s="13"/>
      <c r="P404" s="13"/>
      <c r="Q404" s="13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3"/>
      <c r="M405" s="13"/>
      <c r="N405" s="14"/>
      <c r="O405" s="13"/>
      <c r="P405" s="13"/>
      <c r="Q405" s="13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3"/>
      <c r="M406" s="13"/>
      <c r="N406" s="14"/>
      <c r="O406" s="13"/>
      <c r="P406" s="13"/>
      <c r="Q406" s="13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3"/>
      <c r="M407" s="13"/>
      <c r="N407" s="14"/>
      <c r="O407" s="13"/>
      <c r="P407" s="13"/>
      <c r="Q407" s="13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3"/>
      <c r="M408" s="13"/>
      <c r="N408" s="14"/>
      <c r="O408" s="13"/>
      <c r="P408" s="13"/>
      <c r="Q408" s="13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3"/>
      <c r="M409" s="13"/>
      <c r="N409" s="14"/>
      <c r="O409" s="13"/>
      <c r="P409" s="13"/>
      <c r="Q409" s="13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3"/>
      <c r="M410" s="13"/>
      <c r="N410" s="14"/>
      <c r="O410" s="13"/>
      <c r="P410" s="13"/>
      <c r="Q410" s="13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3"/>
      <c r="M411" s="13"/>
      <c r="N411" s="14"/>
      <c r="O411" s="13"/>
      <c r="P411" s="13"/>
      <c r="Q411" s="13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3"/>
      <c r="M412" s="13"/>
      <c r="N412" s="14"/>
      <c r="O412" s="13"/>
      <c r="P412" s="13"/>
      <c r="Q412" s="13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3"/>
      <c r="M413" s="13"/>
      <c r="N413" s="14"/>
      <c r="O413" s="13"/>
      <c r="P413" s="13"/>
      <c r="Q413" s="13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3"/>
      <c r="M414" s="13"/>
      <c r="N414" s="14"/>
      <c r="O414" s="13"/>
      <c r="P414" s="13"/>
      <c r="Q414" s="13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3"/>
      <c r="M415" s="13"/>
      <c r="N415" s="14"/>
      <c r="O415" s="13"/>
      <c r="P415" s="13"/>
      <c r="Q415" s="13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3"/>
      <c r="M416" s="13"/>
      <c r="N416" s="14"/>
      <c r="O416" s="13"/>
      <c r="P416" s="13"/>
      <c r="Q416" s="13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3"/>
      <c r="M417" s="13"/>
      <c r="N417" s="14"/>
      <c r="O417" s="13"/>
      <c r="P417" s="13"/>
      <c r="Q417" s="13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3"/>
      <c r="M418" s="13"/>
      <c r="N418" s="14"/>
      <c r="O418" s="13"/>
      <c r="P418" s="13"/>
      <c r="Q418" s="13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3"/>
      <c r="M419" s="13"/>
      <c r="N419" s="14"/>
      <c r="O419" s="13"/>
      <c r="P419" s="13"/>
      <c r="Q419" s="13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3"/>
      <c r="M420" s="13"/>
      <c r="N420" s="14"/>
      <c r="O420" s="13"/>
      <c r="P420" s="13"/>
      <c r="Q420" s="13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3"/>
      <c r="M421" s="13"/>
      <c r="N421" s="14"/>
      <c r="O421" s="13"/>
      <c r="P421" s="13"/>
      <c r="Q421" s="13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3"/>
      <c r="M422" s="13"/>
      <c r="N422" s="14"/>
      <c r="O422" s="13"/>
      <c r="P422" s="13"/>
      <c r="Q422" s="13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3"/>
      <c r="M423" s="13"/>
      <c r="N423" s="14"/>
      <c r="O423" s="13"/>
      <c r="P423" s="13"/>
      <c r="Q423" s="13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3"/>
      <c r="M424" s="13"/>
      <c r="N424" s="14"/>
      <c r="O424" s="13"/>
      <c r="P424" s="13"/>
      <c r="Q424" s="13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3"/>
      <c r="M425" s="13"/>
      <c r="N425" s="14"/>
      <c r="O425" s="13"/>
      <c r="P425" s="13"/>
      <c r="Q425" s="13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3"/>
      <c r="M426" s="13"/>
      <c r="N426" s="14"/>
      <c r="O426" s="13"/>
      <c r="P426" s="13"/>
      <c r="Q426" s="13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3"/>
      <c r="M427" s="13"/>
      <c r="N427" s="14"/>
      <c r="O427" s="13"/>
      <c r="P427" s="13"/>
      <c r="Q427" s="13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3"/>
      <c r="M428" s="13"/>
      <c r="N428" s="14"/>
      <c r="O428" s="13"/>
      <c r="P428" s="13"/>
      <c r="Q428" s="13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3"/>
      <c r="M429" s="13"/>
      <c r="N429" s="14"/>
      <c r="O429" s="13"/>
      <c r="P429" s="13"/>
      <c r="Q429" s="13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3"/>
      <c r="M430" s="13"/>
      <c r="N430" s="14"/>
      <c r="O430" s="13"/>
      <c r="P430" s="13"/>
      <c r="Q430" s="13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3"/>
      <c r="M431" s="13"/>
      <c r="N431" s="14"/>
      <c r="O431" s="13"/>
      <c r="P431" s="13"/>
      <c r="Q431" s="13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3"/>
      <c r="M432" s="13"/>
      <c r="N432" s="14"/>
      <c r="O432" s="13"/>
      <c r="P432" s="13"/>
      <c r="Q432" s="13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3"/>
      <c r="M433" s="13"/>
      <c r="N433" s="14"/>
      <c r="O433" s="13"/>
      <c r="P433" s="13"/>
      <c r="Q433" s="13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3"/>
      <c r="M434" s="13"/>
      <c r="N434" s="14"/>
      <c r="O434" s="13"/>
      <c r="P434" s="13"/>
      <c r="Q434" s="13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3"/>
      <c r="M435" s="13"/>
      <c r="N435" s="14"/>
      <c r="O435" s="13"/>
      <c r="P435" s="13"/>
      <c r="Q435" s="13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3"/>
      <c r="M436" s="13"/>
      <c r="N436" s="14"/>
      <c r="O436" s="13"/>
      <c r="P436" s="13"/>
      <c r="Q436" s="13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3"/>
      <c r="M437" s="13"/>
      <c r="N437" s="14"/>
      <c r="O437" s="13"/>
      <c r="P437" s="13"/>
      <c r="Q437" s="13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3"/>
      <c r="M438" s="13"/>
      <c r="N438" s="14"/>
      <c r="O438" s="13"/>
      <c r="P438" s="13"/>
      <c r="Q438" s="13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3"/>
      <c r="M439" s="13"/>
      <c r="N439" s="14"/>
      <c r="O439" s="13"/>
      <c r="P439" s="13"/>
      <c r="Q439" s="13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3"/>
      <c r="M440" s="13"/>
      <c r="N440" s="14"/>
      <c r="O440" s="13"/>
      <c r="P440" s="13"/>
      <c r="Q440" s="13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3"/>
      <c r="M441" s="13"/>
      <c r="N441" s="14"/>
      <c r="O441" s="13"/>
      <c r="P441" s="13"/>
      <c r="Q441" s="13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3"/>
      <c r="M442" s="13"/>
      <c r="N442" s="14"/>
      <c r="O442" s="13"/>
      <c r="P442" s="13"/>
      <c r="Q442" s="13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3"/>
      <c r="M443" s="13"/>
      <c r="N443" s="14"/>
      <c r="O443" s="13"/>
      <c r="P443" s="13"/>
      <c r="Q443" s="13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3"/>
      <c r="M444" s="13"/>
      <c r="N444" s="14"/>
      <c r="O444" s="13"/>
      <c r="P444" s="13"/>
      <c r="Q444" s="13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3"/>
      <c r="M445" s="13"/>
      <c r="N445" s="14"/>
      <c r="O445" s="13"/>
      <c r="P445" s="13"/>
      <c r="Q445" s="13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3"/>
      <c r="M446" s="13"/>
      <c r="N446" s="14"/>
      <c r="O446" s="13"/>
      <c r="P446" s="13"/>
      <c r="Q446" s="13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3"/>
      <c r="M447" s="13"/>
      <c r="N447" s="14"/>
      <c r="O447" s="13"/>
      <c r="P447" s="13"/>
      <c r="Q447" s="13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3"/>
      <c r="M448" s="13"/>
      <c r="N448" s="14"/>
      <c r="O448" s="13"/>
      <c r="P448" s="13"/>
      <c r="Q448" s="13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3"/>
      <c r="M449" s="13"/>
      <c r="N449" s="14"/>
      <c r="O449" s="13"/>
      <c r="P449" s="13"/>
      <c r="Q449" s="13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3"/>
      <c r="M450" s="13"/>
      <c r="N450" s="14"/>
      <c r="O450" s="13"/>
      <c r="P450" s="13"/>
      <c r="Q450" s="13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3"/>
      <c r="M451" s="13"/>
      <c r="N451" s="14"/>
      <c r="O451" s="13"/>
      <c r="P451" s="13"/>
      <c r="Q451" s="13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3"/>
      <c r="M452" s="13"/>
      <c r="N452" s="14"/>
      <c r="O452" s="13"/>
      <c r="P452" s="13"/>
      <c r="Q452" s="13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3"/>
      <c r="M453" s="13"/>
      <c r="N453" s="14"/>
      <c r="O453" s="13"/>
      <c r="P453" s="13"/>
      <c r="Q453" s="13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3"/>
      <c r="M454" s="13"/>
      <c r="N454" s="14"/>
      <c r="O454" s="13"/>
      <c r="P454" s="13"/>
      <c r="Q454" s="13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3"/>
      <c r="M455" s="13"/>
      <c r="N455" s="14"/>
      <c r="O455" s="13"/>
      <c r="P455" s="13"/>
      <c r="Q455" s="13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3"/>
      <c r="M456" s="13"/>
      <c r="N456" s="14"/>
      <c r="O456" s="13"/>
      <c r="P456" s="13"/>
      <c r="Q456" s="13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3"/>
      <c r="M457" s="13"/>
      <c r="N457" s="14"/>
      <c r="O457" s="13"/>
      <c r="P457" s="13"/>
      <c r="Q457" s="13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3"/>
      <c r="M458" s="13"/>
      <c r="N458" s="14"/>
      <c r="O458" s="13"/>
      <c r="P458" s="13"/>
      <c r="Q458" s="13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3"/>
      <c r="M459" s="13"/>
      <c r="N459" s="14"/>
      <c r="O459" s="13"/>
      <c r="P459" s="13"/>
      <c r="Q459" s="13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3"/>
      <c r="M460" s="13"/>
      <c r="N460" s="14"/>
      <c r="O460" s="13"/>
      <c r="P460" s="13"/>
      <c r="Q460" s="13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3"/>
      <c r="M461" s="13"/>
      <c r="N461" s="14"/>
      <c r="O461" s="13"/>
      <c r="P461" s="13"/>
      <c r="Q461" s="13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3"/>
      <c r="M462" s="13"/>
      <c r="N462" s="14"/>
      <c r="O462" s="13"/>
      <c r="P462" s="13"/>
      <c r="Q462" s="13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3"/>
      <c r="M463" s="13"/>
      <c r="N463" s="14"/>
      <c r="O463" s="13"/>
      <c r="P463" s="13"/>
      <c r="Q463" s="13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3"/>
      <c r="M464" s="13"/>
      <c r="N464" s="14"/>
      <c r="O464" s="13"/>
      <c r="P464" s="13"/>
      <c r="Q464" s="13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3"/>
      <c r="M465" s="13"/>
      <c r="N465" s="14"/>
      <c r="O465" s="13"/>
      <c r="P465" s="13"/>
      <c r="Q465" s="13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3"/>
      <c r="M466" s="13"/>
      <c r="N466" s="14"/>
      <c r="O466" s="13"/>
      <c r="P466" s="13"/>
      <c r="Q466" s="13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3"/>
      <c r="M467" s="13"/>
      <c r="N467" s="14"/>
      <c r="O467" s="13"/>
      <c r="P467" s="13"/>
      <c r="Q467" s="13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3"/>
      <c r="M468" s="13"/>
      <c r="N468" s="14"/>
      <c r="O468" s="13"/>
      <c r="P468" s="13"/>
      <c r="Q468" s="13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3"/>
      <c r="M469" s="13"/>
      <c r="N469" s="14"/>
      <c r="O469" s="13"/>
      <c r="P469" s="13"/>
      <c r="Q469" s="13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3"/>
      <c r="M470" s="13"/>
      <c r="N470" s="14"/>
      <c r="O470" s="13"/>
      <c r="P470" s="13"/>
      <c r="Q470" s="13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3"/>
      <c r="M471" s="13"/>
      <c r="N471" s="14"/>
      <c r="O471" s="13"/>
      <c r="P471" s="13"/>
      <c r="Q471" s="13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3"/>
      <c r="M472" s="13"/>
      <c r="N472" s="14"/>
      <c r="O472" s="13"/>
      <c r="P472" s="13"/>
      <c r="Q472" s="13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3"/>
      <c r="M473" s="13"/>
      <c r="N473" s="14"/>
      <c r="O473" s="13"/>
      <c r="P473" s="13"/>
      <c r="Q473" s="13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3"/>
      <c r="M474" s="13"/>
      <c r="N474" s="14"/>
      <c r="O474" s="13"/>
      <c r="P474" s="13"/>
      <c r="Q474" s="13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3"/>
      <c r="M475" s="13"/>
      <c r="N475" s="14"/>
      <c r="O475" s="13"/>
      <c r="P475" s="13"/>
      <c r="Q475" s="13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3"/>
      <c r="M476" s="13"/>
      <c r="N476" s="14"/>
      <c r="O476" s="13"/>
      <c r="P476" s="13"/>
      <c r="Q476" s="13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3"/>
      <c r="M477" s="13"/>
      <c r="N477" s="14"/>
      <c r="O477" s="13"/>
      <c r="P477" s="13"/>
      <c r="Q477" s="13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3"/>
      <c r="M478" s="13"/>
      <c r="N478" s="14"/>
      <c r="O478" s="13"/>
      <c r="P478" s="13"/>
      <c r="Q478" s="13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3"/>
      <c r="M479" s="13"/>
      <c r="N479" s="14"/>
      <c r="O479" s="13"/>
      <c r="P479" s="13"/>
      <c r="Q479" s="13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3"/>
      <c r="M480" s="13"/>
      <c r="N480" s="14"/>
      <c r="O480" s="13"/>
      <c r="P480" s="13"/>
      <c r="Q480" s="13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3"/>
      <c r="M481" s="13"/>
      <c r="N481" s="14"/>
      <c r="O481" s="13"/>
      <c r="P481" s="13"/>
      <c r="Q481" s="13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3"/>
      <c r="M482" s="13"/>
      <c r="N482" s="14"/>
      <c r="O482" s="13"/>
      <c r="P482" s="13"/>
      <c r="Q482" s="13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3"/>
      <c r="M483" s="13"/>
      <c r="N483" s="14"/>
      <c r="O483" s="13"/>
      <c r="P483" s="13"/>
      <c r="Q483" s="13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3"/>
      <c r="M484" s="13"/>
      <c r="N484" s="14"/>
      <c r="O484" s="13"/>
      <c r="P484" s="13"/>
      <c r="Q484" s="13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3"/>
      <c r="M485" s="13"/>
      <c r="N485" s="14"/>
      <c r="O485" s="13"/>
      <c r="P485" s="13"/>
      <c r="Q485" s="13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3"/>
      <c r="M486" s="13"/>
      <c r="N486" s="14"/>
      <c r="O486" s="13"/>
      <c r="P486" s="13"/>
      <c r="Q486" s="13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3"/>
      <c r="M487" s="13"/>
      <c r="N487" s="14"/>
      <c r="O487" s="13"/>
      <c r="P487" s="13"/>
      <c r="Q487" s="13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3"/>
      <c r="M488" s="13"/>
      <c r="N488" s="14"/>
      <c r="O488" s="13"/>
      <c r="P488" s="13"/>
      <c r="Q488" s="13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3"/>
      <c r="M489" s="13"/>
      <c r="N489" s="14"/>
      <c r="O489" s="13"/>
      <c r="P489" s="13"/>
      <c r="Q489" s="13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3"/>
      <c r="M490" s="13"/>
      <c r="N490" s="14"/>
      <c r="O490" s="13"/>
      <c r="P490" s="13"/>
      <c r="Q490" s="13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3"/>
      <c r="M491" s="13"/>
      <c r="N491" s="14"/>
      <c r="O491" s="13"/>
      <c r="P491" s="13"/>
      <c r="Q491" s="13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3"/>
      <c r="M492" s="13"/>
      <c r="N492" s="14"/>
      <c r="O492" s="13"/>
      <c r="P492" s="13"/>
      <c r="Q492" s="13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3"/>
      <c r="M493" s="13"/>
      <c r="N493" s="14"/>
      <c r="O493" s="13"/>
      <c r="P493" s="13"/>
      <c r="Q493" s="13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3"/>
      <c r="M494" s="13"/>
      <c r="N494" s="14"/>
      <c r="O494" s="13"/>
      <c r="P494" s="13"/>
      <c r="Q494" s="13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3"/>
      <c r="M495" s="13"/>
      <c r="N495" s="14"/>
      <c r="O495" s="13"/>
      <c r="P495" s="13"/>
      <c r="Q495" s="13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3"/>
      <c r="M496" s="13"/>
      <c r="N496" s="14"/>
      <c r="O496" s="13"/>
      <c r="P496" s="13"/>
      <c r="Q496" s="13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3"/>
      <c r="M497" s="13"/>
      <c r="N497" s="14"/>
      <c r="O497" s="13"/>
      <c r="P497" s="13"/>
      <c r="Q497" s="13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3"/>
      <c r="M498" s="13"/>
      <c r="N498" s="14"/>
      <c r="O498" s="13"/>
      <c r="P498" s="13"/>
      <c r="Q498" s="13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3"/>
      <c r="M499" s="13"/>
      <c r="N499" s="14"/>
      <c r="O499" s="13"/>
      <c r="P499" s="13"/>
      <c r="Q499" s="13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3"/>
      <c r="M500" s="13"/>
      <c r="N500" s="14"/>
      <c r="O500" s="13"/>
      <c r="P500" s="13"/>
      <c r="Q500" s="13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3"/>
      <c r="M501" s="13"/>
      <c r="N501" s="14"/>
      <c r="O501" s="13"/>
      <c r="P501" s="13"/>
      <c r="Q501" s="13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3"/>
      <c r="M502" s="13"/>
      <c r="N502" s="14"/>
      <c r="O502" s="13"/>
      <c r="P502" s="13"/>
      <c r="Q502" s="13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3"/>
      <c r="M503" s="13"/>
      <c r="N503" s="14"/>
      <c r="O503" s="13"/>
      <c r="P503" s="13"/>
      <c r="Q503" s="13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3"/>
      <c r="M504" s="13"/>
      <c r="N504" s="14"/>
      <c r="O504" s="13"/>
      <c r="P504" s="13"/>
      <c r="Q504" s="13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3"/>
      <c r="M505" s="13"/>
      <c r="N505" s="14"/>
      <c r="O505" s="13"/>
      <c r="P505" s="13"/>
      <c r="Q505" s="13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3"/>
      <c r="M506" s="13"/>
      <c r="N506" s="14"/>
      <c r="O506" s="13"/>
      <c r="P506" s="13"/>
      <c r="Q506" s="13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3"/>
      <c r="M507" s="13"/>
      <c r="N507" s="14"/>
      <c r="O507" s="13"/>
      <c r="P507" s="13"/>
      <c r="Q507" s="13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3"/>
      <c r="M508" s="13"/>
      <c r="N508" s="14"/>
      <c r="O508" s="13"/>
      <c r="P508" s="13"/>
      <c r="Q508" s="13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3"/>
      <c r="M509" s="13"/>
      <c r="N509" s="14"/>
      <c r="O509" s="13"/>
      <c r="P509" s="13"/>
      <c r="Q509" s="13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3"/>
      <c r="M510" s="13"/>
      <c r="N510" s="14"/>
      <c r="O510" s="13"/>
      <c r="P510" s="13"/>
      <c r="Q510" s="13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3"/>
      <c r="M511" s="13"/>
      <c r="N511" s="14"/>
      <c r="O511" s="13"/>
      <c r="P511" s="13"/>
      <c r="Q511" s="13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3"/>
      <c r="M512" s="13"/>
      <c r="N512" s="14"/>
      <c r="O512" s="13"/>
      <c r="P512" s="13"/>
      <c r="Q512" s="13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3"/>
      <c r="M513" s="13"/>
      <c r="N513" s="14"/>
      <c r="O513" s="13"/>
      <c r="P513" s="13"/>
      <c r="Q513" s="13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3"/>
      <c r="M514" s="13"/>
      <c r="N514" s="14"/>
      <c r="O514" s="13"/>
      <c r="P514" s="13"/>
      <c r="Q514" s="13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3"/>
      <c r="M515" s="13"/>
      <c r="N515" s="14"/>
      <c r="O515" s="13"/>
      <c r="P515" s="13"/>
      <c r="Q515" s="13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3"/>
      <c r="M516" s="13"/>
      <c r="N516" s="14"/>
      <c r="O516" s="13"/>
      <c r="P516" s="13"/>
      <c r="Q516" s="13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3"/>
      <c r="M517" s="13"/>
      <c r="N517" s="14"/>
      <c r="O517" s="13"/>
      <c r="P517" s="13"/>
      <c r="Q517" s="13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3"/>
      <c r="M518" s="13"/>
      <c r="N518" s="14"/>
      <c r="O518" s="13"/>
      <c r="P518" s="13"/>
      <c r="Q518" s="13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3"/>
      <c r="M519" s="13"/>
      <c r="N519" s="14"/>
      <c r="O519" s="13"/>
      <c r="P519" s="13"/>
      <c r="Q519" s="13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3"/>
      <c r="M520" s="13"/>
      <c r="N520" s="14"/>
      <c r="O520" s="13"/>
      <c r="P520" s="13"/>
      <c r="Q520" s="13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3"/>
      <c r="M521" s="13"/>
      <c r="N521" s="14"/>
      <c r="O521" s="13"/>
      <c r="P521" s="13"/>
      <c r="Q521" s="13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3"/>
      <c r="M522" s="13"/>
      <c r="N522" s="14"/>
      <c r="O522" s="13"/>
      <c r="P522" s="13"/>
      <c r="Q522" s="13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3"/>
      <c r="M523" s="13"/>
      <c r="N523" s="14"/>
      <c r="O523" s="13"/>
      <c r="P523" s="13"/>
      <c r="Q523" s="13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3"/>
      <c r="M524" s="13"/>
      <c r="N524" s="14"/>
      <c r="O524" s="13"/>
      <c r="P524" s="13"/>
      <c r="Q524" s="13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3"/>
      <c r="M525" s="13"/>
      <c r="N525" s="14"/>
      <c r="O525" s="13"/>
      <c r="P525" s="13"/>
      <c r="Q525" s="13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3"/>
      <c r="M526" s="13"/>
      <c r="N526" s="14"/>
      <c r="O526" s="13"/>
      <c r="P526" s="13"/>
      <c r="Q526" s="13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3"/>
      <c r="M527" s="13"/>
      <c r="N527" s="14"/>
      <c r="O527" s="13"/>
      <c r="P527" s="13"/>
      <c r="Q527" s="13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3"/>
      <c r="M528" s="13"/>
      <c r="N528" s="14"/>
      <c r="O528" s="13"/>
      <c r="P528" s="13"/>
      <c r="Q528" s="13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3"/>
      <c r="M529" s="13"/>
      <c r="N529" s="14"/>
      <c r="O529" s="13"/>
      <c r="P529" s="13"/>
      <c r="Q529" s="13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3"/>
      <c r="M530" s="13"/>
      <c r="N530" s="14"/>
      <c r="O530" s="13"/>
      <c r="P530" s="13"/>
      <c r="Q530" s="13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3"/>
      <c r="M531" s="13"/>
      <c r="N531" s="14"/>
      <c r="O531" s="13"/>
      <c r="P531" s="13"/>
      <c r="Q531" s="13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3"/>
      <c r="M532" s="13"/>
      <c r="N532" s="14"/>
      <c r="O532" s="13"/>
      <c r="P532" s="13"/>
      <c r="Q532" s="13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3"/>
      <c r="M533" s="13"/>
      <c r="N533" s="14"/>
      <c r="O533" s="13"/>
      <c r="P533" s="13"/>
      <c r="Q533" s="13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3"/>
      <c r="M534" s="13"/>
      <c r="N534" s="14"/>
      <c r="O534" s="13"/>
      <c r="P534" s="13"/>
      <c r="Q534" s="13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3"/>
      <c r="M535" s="13"/>
      <c r="N535" s="14"/>
      <c r="O535" s="13"/>
      <c r="P535" s="13"/>
      <c r="Q535" s="13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3"/>
      <c r="M536" s="13"/>
      <c r="N536" s="14"/>
      <c r="O536" s="13"/>
      <c r="P536" s="13"/>
      <c r="Q536" s="13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3"/>
      <c r="M537" s="13"/>
      <c r="N537" s="14"/>
      <c r="O537" s="13"/>
      <c r="P537" s="13"/>
      <c r="Q537" s="13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3"/>
      <c r="M538" s="13"/>
      <c r="N538" s="14"/>
      <c r="O538" s="13"/>
      <c r="P538" s="13"/>
      <c r="Q538" s="13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3"/>
      <c r="M539" s="13"/>
      <c r="N539" s="14"/>
      <c r="O539" s="13"/>
      <c r="P539" s="13"/>
      <c r="Q539" s="13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3"/>
      <c r="M540" s="13"/>
      <c r="N540" s="14"/>
      <c r="O540" s="13"/>
      <c r="P540" s="13"/>
      <c r="Q540" s="13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3"/>
      <c r="M541" s="13"/>
      <c r="N541" s="14"/>
      <c r="O541" s="13"/>
      <c r="P541" s="13"/>
      <c r="Q541" s="13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3"/>
      <c r="M542" s="13"/>
      <c r="N542" s="14"/>
      <c r="O542" s="13"/>
      <c r="P542" s="13"/>
      <c r="Q542" s="13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3"/>
      <c r="M543" s="13"/>
      <c r="N543" s="14"/>
      <c r="O543" s="13"/>
      <c r="P543" s="13"/>
      <c r="Q543" s="13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3"/>
      <c r="M544" s="13"/>
      <c r="N544" s="14"/>
      <c r="O544" s="13"/>
      <c r="P544" s="13"/>
      <c r="Q544" s="13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3"/>
      <c r="M545" s="13"/>
      <c r="N545" s="14"/>
      <c r="O545" s="13"/>
      <c r="P545" s="13"/>
      <c r="Q545" s="13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3"/>
      <c r="M546" s="13"/>
      <c r="N546" s="14"/>
      <c r="O546" s="13"/>
      <c r="P546" s="13"/>
      <c r="Q546" s="13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3"/>
      <c r="M547" s="13"/>
      <c r="N547" s="14"/>
      <c r="O547" s="13"/>
      <c r="P547" s="13"/>
      <c r="Q547" s="13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3"/>
      <c r="M548" s="13"/>
      <c r="N548" s="14"/>
      <c r="O548" s="13"/>
      <c r="P548" s="13"/>
      <c r="Q548" s="13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3"/>
      <c r="M549" s="13"/>
      <c r="N549" s="14"/>
      <c r="O549" s="13"/>
      <c r="P549" s="13"/>
      <c r="Q549" s="13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3"/>
      <c r="M550" s="13"/>
      <c r="N550" s="14"/>
      <c r="O550" s="13"/>
      <c r="P550" s="13"/>
      <c r="Q550" s="13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3"/>
      <c r="M551" s="13"/>
      <c r="N551" s="14"/>
      <c r="O551" s="13"/>
      <c r="P551" s="13"/>
      <c r="Q551" s="13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3"/>
      <c r="M552" s="13"/>
      <c r="N552" s="14"/>
      <c r="O552" s="13"/>
      <c r="P552" s="13"/>
      <c r="Q552" s="13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3"/>
      <c r="M553" s="13"/>
      <c r="N553" s="14"/>
      <c r="O553" s="13"/>
      <c r="P553" s="13"/>
      <c r="Q553" s="13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3"/>
      <c r="M554" s="13"/>
      <c r="N554" s="14"/>
      <c r="O554" s="13"/>
      <c r="P554" s="13"/>
      <c r="Q554" s="13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3"/>
      <c r="M555" s="13"/>
      <c r="N555" s="14"/>
      <c r="O555" s="13"/>
      <c r="P555" s="13"/>
      <c r="Q555" s="13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3"/>
      <c r="M556" s="13"/>
      <c r="N556" s="14"/>
      <c r="O556" s="13"/>
      <c r="P556" s="13"/>
      <c r="Q556" s="13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3"/>
      <c r="M557" s="13"/>
      <c r="N557" s="14"/>
      <c r="O557" s="13"/>
      <c r="P557" s="13"/>
      <c r="Q557" s="13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3"/>
      <c r="M558" s="13"/>
      <c r="N558" s="14"/>
      <c r="O558" s="13"/>
      <c r="P558" s="13"/>
      <c r="Q558" s="13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3"/>
      <c r="M559" s="13"/>
      <c r="N559" s="14"/>
      <c r="O559" s="13"/>
      <c r="P559" s="13"/>
      <c r="Q559" s="13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3"/>
      <c r="M560" s="13"/>
      <c r="N560" s="14"/>
      <c r="O560" s="13"/>
      <c r="P560" s="13"/>
      <c r="Q560" s="13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3"/>
      <c r="M561" s="13"/>
      <c r="N561" s="14"/>
      <c r="O561" s="13"/>
      <c r="P561" s="13"/>
      <c r="Q561" s="13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3"/>
      <c r="M562" s="13"/>
      <c r="N562" s="14"/>
      <c r="O562" s="13"/>
      <c r="P562" s="13"/>
      <c r="Q562" s="13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3"/>
      <c r="M563" s="13"/>
      <c r="N563" s="14"/>
      <c r="O563" s="13"/>
      <c r="P563" s="13"/>
      <c r="Q563" s="13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3"/>
      <c r="M564" s="13"/>
      <c r="N564" s="14"/>
      <c r="O564" s="13"/>
      <c r="P564" s="13"/>
      <c r="Q564" s="13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3"/>
      <c r="M565" s="13"/>
      <c r="N565" s="14"/>
      <c r="O565" s="13"/>
      <c r="P565" s="13"/>
      <c r="Q565" s="13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3"/>
      <c r="M566" s="13"/>
      <c r="N566" s="14"/>
      <c r="O566" s="13"/>
      <c r="P566" s="13"/>
      <c r="Q566" s="13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3"/>
      <c r="M567" s="13"/>
      <c r="N567" s="14"/>
      <c r="O567" s="13"/>
      <c r="P567" s="13"/>
      <c r="Q567" s="13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3"/>
      <c r="M568" s="13"/>
      <c r="N568" s="14"/>
      <c r="O568" s="13"/>
      <c r="P568" s="13"/>
      <c r="Q568" s="13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3"/>
      <c r="M569" s="13"/>
      <c r="N569" s="14"/>
      <c r="O569" s="13"/>
      <c r="P569" s="13"/>
      <c r="Q569" s="13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3"/>
      <c r="M570" s="13"/>
      <c r="N570" s="14"/>
      <c r="O570" s="13"/>
      <c r="P570" s="13"/>
      <c r="Q570" s="13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3"/>
      <c r="M571" s="13"/>
      <c r="N571" s="14"/>
      <c r="O571" s="13"/>
      <c r="P571" s="13"/>
      <c r="Q571" s="13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3"/>
      <c r="M572" s="13"/>
      <c r="N572" s="14"/>
      <c r="O572" s="13"/>
      <c r="P572" s="13"/>
      <c r="Q572" s="13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3"/>
      <c r="M573" s="13"/>
      <c r="N573" s="14"/>
      <c r="O573" s="13"/>
      <c r="P573" s="13"/>
      <c r="Q573" s="13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3"/>
      <c r="M574" s="13"/>
      <c r="N574" s="14"/>
      <c r="O574" s="13"/>
      <c r="P574" s="13"/>
      <c r="Q574" s="13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3"/>
      <c r="M575" s="13"/>
      <c r="N575" s="14"/>
      <c r="O575" s="13"/>
      <c r="P575" s="13"/>
      <c r="Q575" s="13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3"/>
      <c r="M576" s="13"/>
      <c r="N576" s="14"/>
      <c r="O576" s="13"/>
      <c r="P576" s="13"/>
      <c r="Q576" s="13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3"/>
      <c r="M577" s="13"/>
      <c r="N577" s="14"/>
      <c r="O577" s="13"/>
      <c r="P577" s="13"/>
      <c r="Q577" s="13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3"/>
      <c r="M578" s="13"/>
      <c r="N578" s="14"/>
      <c r="O578" s="13"/>
      <c r="P578" s="13"/>
      <c r="Q578" s="13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3"/>
      <c r="M579" s="13"/>
      <c r="N579" s="14"/>
      <c r="O579" s="13"/>
      <c r="P579" s="13"/>
      <c r="Q579" s="13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3"/>
      <c r="M580" s="13"/>
      <c r="N580" s="14"/>
      <c r="O580" s="13"/>
      <c r="P580" s="13"/>
      <c r="Q580" s="13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3"/>
      <c r="M581" s="13"/>
      <c r="N581" s="14"/>
      <c r="O581" s="13"/>
      <c r="P581" s="13"/>
      <c r="Q581" s="13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3"/>
      <c r="M582" s="13"/>
      <c r="N582" s="14"/>
      <c r="O582" s="13"/>
      <c r="P582" s="13"/>
      <c r="Q582" s="13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3"/>
      <c r="M583" s="13"/>
      <c r="N583" s="14"/>
      <c r="O583" s="13"/>
      <c r="P583" s="13"/>
      <c r="Q583" s="13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3"/>
      <c r="M584" s="13"/>
      <c r="N584" s="14"/>
      <c r="O584" s="13"/>
      <c r="P584" s="13"/>
      <c r="Q584" s="13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3"/>
      <c r="M585" s="13"/>
      <c r="N585" s="14"/>
      <c r="O585" s="13"/>
      <c r="P585" s="13"/>
      <c r="Q585" s="13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3"/>
      <c r="M586" s="13"/>
      <c r="N586" s="14"/>
      <c r="O586" s="13"/>
      <c r="P586" s="13"/>
      <c r="Q586" s="13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3"/>
      <c r="M587" s="13"/>
      <c r="N587" s="14"/>
      <c r="O587" s="13"/>
      <c r="P587" s="13"/>
      <c r="Q587" s="13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3"/>
      <c r="M588" s="13"/>
      <c r="N588" s="14"/>
      <c r="O588" s="13"/>
      <c r="P588" s="13"/>
      <c r="Q588" s="13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3"/>
      <c r="M589" s="13"/>
      <c r="N589" s="14"/>
      <c r="O589" s="13"/>
      <c r="P589" s="13"/>
      <c r="Q589" s="13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3"/>
      <c r="M590" s="13"/>
      <c r="N590" s="14"/>
      <c r="O590" s="13"/>
      <c r="P590" s="13"/>
      <c r="Q590" s="13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3"/>
      <c r="M591" s="13"/>
      <c r="N591" s="14"/>
      <c r="O591" s="13"/>
      <c r="P591" s="13"/>
      <c r="Q591" s="13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3"/>
      <c r="M592" s="13"/>
      <c r="N592" s="14"/>
      <c r="O592" s="13"/>
      <c r="P592" s="13"/>
      <c r="Q592" s="13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3"/>
      <c r="M593" s="13"/>
      <c r="N593" s="14"/>
      <c r="O593" s="13"/>
      <c r="P593" s="13"/>
      <c r="Q593" s="13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3"/>
      <c r="M594" s="13"/>
      <c r="N594" s="14"/>
      <c r="O594" s="13"/>
      <c r="P594" s="13"/>
      <c r="Q594" s="13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</row>
  </sheetData>
  <customSheetViews>
    <customSheetView guid="{A2514AE0-1171-4549-B5FD-600D3D98CD21}" filter="1" showAutoFilter="1">
      <autoFilter ref="$A$3:$U$20"/>
      <extLst>
        <ext uri="GoogleSheetsCustomDataVersion1">
          <go:sheetsCustomData xmlns:go="http://customooxmlschemas.google.com/" filterViewId="787379589"/>
        </ext>
      </extLst>
    </customSheetView>
  </customSheetViews>
  <mergeCells count="1">
    <mergeCell ref="A2:N2"/>
  </mergeCells>
  <dataValidations>
    <dataValidation type="list" allowBlank="1" showErrorMessage="1" sqref="J4:J20">
      <formula1>GLOSSAIRE!$F$2:$F$14</formula1>
    </dataValidation>
    <dataValidation type="list" allowBlank="1" showErrorMessage="1" sqref="P4:P525">
      <formula1>GLOSSAIRE!$H:$H</formula1>
    </dataValidation>
    <dataValidation type="list" allowBlank="1" showErrorMessage="1" sqref="S4:S20">
      <formula1>GLOSSAIRE!$B$7:$B$16</formula1>
    </dataValidation>
    <dataValidation type="list" allowBlank="1" showErrorMessage="1" sqref="R4:R20">
      <formula1>GLOSSAIRE!$D$14:$D$26</formula1>
    </dataValidation>
    <dataValidation type="list" allowBlank="1" showErrorMessage="1" sqref="M4:M20">
      <formula1>GLOSSAIRE!$B$19:$B$22</formula1>
    </dataValidation>
    <dataValidation type="list" allowBlank="1" showErrorMessage="1" sqref="D4:D20">
      <formula1>GLOSSAIRE!$B$2:$B$4</formula1>
    </dataValidation>
    <dataValidation type="list" allowBlank="1" showErrorMessage="1" sqref="I4:I20">
      <formula1>GLOSSAIRE!$D$2:$D$10</formula1>
    </dataValidation>
  </dataValidations>
  <printOptions/>
  <pageMargins bottom="0.75" footer="0.0" header="0.0" left="0.25" right="0.25" top="0.75"/>
  <pageSetup fitToHeight="0" paperSize="9"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46" width="11.38"/>
  </cols>
  <sheetData>
    <row r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</row>
    <row r="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</row>
    <row r="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</row>
    <row r="6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</row>
    <row r="7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</row>
    <row r="8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</row>
    <row r="9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</row>
    <row r="10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</row>
    <row r="1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</row>
    <row r="12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</row>
    <row r="1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</row>
    <row r="14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</row>
    <row r="1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</row>
    <row r="16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</row>
    <row r="17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</row>
    <row r="18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</row>
    <row r="19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</row>
    <row r="20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</row>
    <row r="21" ht="15.7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</row>
    <row r="22" ht="15.7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</row>
    <row r="23" ht="15.7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</row>
    <row r="24" ht="15.7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</row>
    <row r="25" ht="15.7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</row>
    <row r="26" ht="15.7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</row>
    <row r="27" ht="15.75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</row>
    <row r="29" ht="15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</row>
    <row r="30" ht="15.7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</row>
    <row r="31" ht="15.7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</row>
    <row r="32" ht="15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</row>
    <row r="33" ht="15.75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</row>
    <row r="34" ht="15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</row>
    <row r="35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</row>
    <row r="36" ht="15.7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</row>
    <row r="37" ht="15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</row>
    <row r="38" ht="15.7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</row>
    <row r="39" ht="15.7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</row>
    <row r="40" ht="15.7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</row>
    <row r="41" ht="15.7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</row>
    <row r="42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</row>
    <row r="43" ht="15.7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</row>
    <row r="44" ht="15.7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</row>
    <row r="45" ht="15.7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</row>
    <row r="46" ht="15.7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</row>
    <row r="47" ht="15.7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</row>
    <row r="48" ht="15.7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</row>
    <row r="49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</row>
    <row r="50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</row>
    <row r="51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</row>
    <row r="52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</row>
    <row r="53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</row>
    <row r="54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</row>
    <row r="55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</row>
    <row r="5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</row>
    <row r="57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7"/>
      <c r="AG982" s="57"/>
      <c r="AH982" s="57"/>
      <c r="AI982" s="57"/>
      <c r="AJ982" s="57"/>
      <c r="AK982" s="57"/>
      <c r="AL982" s="57"/>
      <c r="AM982" s="57"/>
      <c r="AN982" s="57"/>
      <c r="AO982" s="57"/>
      <c r="AP982" s="57"/>
      <c r="AQ982" s="57"/>
      <c r="AR982" s="57"/>
      <c r="AS982" s="57"/>
      <c r="AT982" s="57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7"/>
      <c r="AG983" s="57"/>
      <c r="AH983" s="57"/>
      <c r="AI983" s="57"/>
      <c r="AJ983" s="57"/>
      <c r="AK983" s="57"/>
      <c r="AL983" s="57"/>
      <c r="AM983" s="57"/>
      <c r="AN983" s="57"/>
      <c r="AO983" s="57"/>
      <c r="AP983" s="57"/>
      <c r="AQ983" s="57"/>
      <c r="AR983" s="57"/>
      <c r="AS983" s="57"/>
      <c r="AT983" s="57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7"/>
      <c r="AG984" s="57"/>
      <c r="AH984" s="57"/>
      <c r="AI984" s="57"/>
      <c r="AJ984" s="57"/>
      <c r="AK984" s="57"/>
      <c r="AL984" s="57"/>
      <c r="AM984" s="57"/>
      <c r="AN984" s="57"/>
      <c r="AO984" s="57"/>
      <c r="AP984" s="57"/>
      <c r="AQ984" s="57"/>
      <c r="AR984" s="57"/>
      <c r="AS984" s="57"/>
      <c r="AT984" s="57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7"/>
      <c r="AG985" s="57"/>
      <c r="AH985" s="57"/>
      <c r="AI985" s="57"/>
      <c r="AJ985" s="57"/>
      <c r="AK985" s="57"/>
      <c r="AL985" s="57"/>
      <c r="AM985" s="57"/>
      <c r="AN985" s="57"/>
      <c r="AO985" s="57"/>
      <c r="AP985" s="57"/>
      <c r="AQ985" s="57"/>
      <c r="AR985" s="57"/>
      <c r="AS985" s="57"/>
      <c r="AT985" s="57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7"/>
      <c r="AG986" s="57"/>
      <c r="AH986" s="57"/>
      <c r="AI986" s="57"/>
      <c r="AJ986" s="57"/>
      <c r="AK986" s="57"/>
      <c r="AL986" s="57"/>
      <c r="AM986" s="57"/>
      <c r="AN986" s="57"/>
      <c r="AO986" s="57"/>
      <c r="AP986" s="57"/>
      <c r="AQ986" s="57"/>
      <c r="AR986" s="57"/>
      <c r="AS986" s="57"/>
      <c r="AT986" s="57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7"/>
      <c r="AG987" s="57"/>
      <c r="AH987" s="57"/>
      <c r="AI987" s="57"/>
      <c r="AJ987" s="57"/>
      <c r="AK987" s="57"/>
      <c r="AL987" s="57"/>
      <c r="AM987" s="57"/>
      <c r="AN987" s="57"/>
      <c r="AO987" s="57"/>
      <c r="AP987" s="57"/>
      <c r="AQ987" s="57"/>
      <c r="AR987" s="57"/>
      <c r="AS987" s="57"/>
      <c r="AT987" s="57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7"/>
      <c r="AG988" s="57"/>
      <c r="AH988" s="57"/>
      <c r="AI988" s="57"/>
      <c r="AJ988" s="57"/>
      <c r="AK988" s="57"/>
      <c r="AL988" s="57"/>
      <c r="AM988" s="57"/>
      <c r="AN988" s="57"/>
      <c r="AO988" s="57"/>
      <c r="AP988" s="57"/>
      <c r="AQ988" s="57"/>
      <c r="AR988" s="57"/>
      <c r="AS988" s="57"/>
      <c r="AT988" s="57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7"/>
      <c r="AG989" s="57"/>
      <c r="AH989" s="57"/>
      <c r="AI989" s="57"/>
      <c r="AJ989" s="57"/>
      <c r="AK989" s="57"/>
      <c r="AL989" s="57"/>
      <c r="AM989" s="57"/>
      <c r="AN989" s="57"/>
      <c r="AO989" s="57"/>
      <c r="AP989" s="57"/>
      <c r="AQ989" s="57"/>
      <c r="AR989" s="57"/>
      <c r="AS989" s="57"/>
      <c r="AT989" s="57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7"/>
      <c r="AG990" s="57"/>
      <c r="AH990" s="57"/>
      <c r="AI990" s="57"/>
      <c r="AJ990" s="57"/>
      <c r="AK990" s="57"/>
      <c r="AL990" s="57"/>
      <c r="AM990" s="57"/>
      <c r="AN990" s="57"/>
      <c r="AO990" s="57"/>
      <c r="AP990" s="57"/>
      <c r="AQ990" s="57"/>
      <c r="AR990" s="57"/>
      <c r="AS990" s="57"/>
      <c r="AT990" s="57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7"/>
      <c r="AG991" s="57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7"/>
      <c r="AG992" s="57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  <c r="AA993" s="57"/>
      <c r="AB993" s="57"/>
      <c r="AC993" s="57"/>
      <c r="AD993" s="57"/>
      <c r="AE993" s="57"/>
      <c r="AF993" s="57"/>
      <c r="AG993" s="57"/>
      <c r="AH993" s="57"/>
      <c r="AI993" s="57"/>
      <c r="AJ993" s="57"/>
      <c r="AK993" s="57"/>
      <c r="AL993" s="57"/>
      <c r="AM993" s="57"/>
      <c r="AN993" s="57"/>
      <c r="AO993" s="57"/>
      <c r="AP993" s="57"/>
      <c r="AQ993" s="57"/>
      <c r="AR993" s="57"/>
      <c r="AS993" s="57"/>
      <c r="AT993" s="57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  <c r="AA994" s="57"/>
      <c r="AB994" s="57"/>
      <c r="AC994" s="57"/>
      <c r="AD994" s="57"/>
      <c r="AE994" s="57"/>
      <c r="AF994" s="57"/>
      <c r="AG994" s="57"/>
      <c r="AH994" s="57"/>
      <c r="AI994" s="57"/>
      <c r="AJ994" s="57"/>
      <c r="AK994" s="57"/>
      <c r="AL994" s="57"/>
      <c r="AM994" s="57"/>
      <c r="AN994" s="57"/>
      <c r="AO994" s="57"/>
      <c r="AP994" s="57"/>
      <c r="AQ994" s="57"/>
      <c r="AR994" s="57"/>
      <c r="AS994" s="57"/>
      <c r="AT994" s="57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  <c r="AA995" s="57"/>
      <c r="AB995" s="57"/>
      <c r="AC995" s="57"/>
      <c r="AD995" s="57"/>
      <c r="AE995" s="57"/>
      <c r="AF995" s="57"/>
      <c r="AG995" s="57"/>
      <c r="AH995" s="57"/>
      <c r="AI995" s="57"/>
      <c r="AJ995" s="57"/>
      <c r="AK995" s="57"/>
      <c r="AL995" s="57"/>
      <c r="AM995" s="57"/>
      <c r="AN995" s="57"/>
      <c r="AO995" s="57"/>
      <c r="AP995" s="57"/>
      <c r="AQ995" s="57"/>
      <c r="AR995" s="57"/>
      <c r="AS995" s="57"/>
      <c r="AT995" s="57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  <c r="AA996" s="57"/>
      <c r="AB996" s="57"/>
      <c r="AC996" s="57"/>
      <c r="AD996" s="57"/>
      <c r="AE996" s="57"/>
      <c r="AF996" s="57"/>
      <c r="AG996" s="57"/>
      <c r="AH996" s="57"/>
      <c r="AI996" s="57"/>
      <c r="AJ996" s="57"/>
      <c r="AK996" s="57"/>
      <c r="AL996" s="57"/>
      <c r="AM996" s="57"/>
      <c r="AN996" s="57"/>
      <c r="AO996" s="57"/>
      <c r="AP996" s="57"/>
      <c r="AQ996" s="57"/>
      <c r="AR996" s="57"/>
      <c r="AS996" s="57"/>
      <c r="AT996" s="57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  <c r="AA997" s="57"/>
      <c r="AB997" s="57"/>
      <c r="AC997" s="57"/>
      <c r="AD997" s="57"/>
      <c r="AE997" s="57"/>
      <c r="AF997" s="57"/>
      <c r="AG997" s="57"/>
      <c r="AH997" s="57"/>
      <c r="AI997" s="57"/>
      <c r="AJ997" s="57"/>
      <c r="AK997" s="57"/>
      <c r="AL997" s="57"/>
      <c r="AM997" s="57"/>
      <c r="AN997" s="57"/>
      <c r="AO997" s="57"/>
      <c r="AP997" s="57"/>
      <c r="AQ997" s="57"/>
      <c r="AR997" s="57"/>
      <c r="AS997" s="57"/>
      <c r="AT997" s="57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  <c r="AA998" s="57"/>
      <c r="AB998" s="57"/>
      <c r="AC998" s="57"/>
      <c r="AD998" s="57"/>
      <c r="AE998" s="57"/>
      <c r="AF998" s="57"/>
      <c r="AG998" s="57"/>
      <c r="AH998" s="57"/>
      <c r="AI998" s="57"/>
      <c r="AJ998" s="57"/>
      <c r="AK998" s="57"/>
      <c r="AL998" s="57"/>
      <c r="AM998" s="57"/>
      <c r="AN998" s="57"/>
      <c r="AO998" s="57"/>
      <c r="AP998" s="57"/>
      <c r="AQ998" s="57"/>
      <c r="AR998" s="57"/>
      <c r="AS998" s="57"/>
      <c r="AT998" s="57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  <c r="AA999" s="57"/>
      <c r="AB999" s="57"/>
      <c r="AC999" s="57"/>
      <c r="AD999" s="57"/>
      <c r="AE999" s="57"/>
      <c r="AF999" s="57"/>
      <c r="AG999" s="57"/>
      <c r="AH999" s="57"/>
      <c r="AI999" s="57"/>
      <c r="AJ999" s="57"/>
      <c r="AK999" s="57"/>
      <c r="AL999" s="57"/>
      <c r="AM999" s="57"/>
      <c r="AN999" s="57"/>
      <c r="AO999" s="57"/>
      <c r="AP999" s="57"/>
      <c r="AQ999" s="57"/>
      <c r="AR999" s="57"/>
      <c r="AS999" s="57"/>
      <c r="AT999" s="57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  <c r="AA1000" s="57"/>
      <c r="AB1000" s="57"/>
      <c r="AC1000" s="57"/>
      <c r="AD1000" s="57"/>
      <c r="AE1000" s="57"/>
      <c r="AF1000" s="57"/>
      <c r="AG1000" s="57"/>
      <c r="AH1000" s="57"/>
      <c r="AI1000" s="57"/>
      <c r="AJ1000" s="57"/>
      <c r="AK1000" s="57"/>
      <c r="AL1000" s="57"/>
      <c r="AM1000" s="57"/>
      <c r="AN1000" s="57"/>
      <c r="AO1000" s="57"/>
      <c r="AP1000" s="57"/>
      <c r="AQ1000" s="57"/>
      <c r="AR1000" s="57"/>
      <c r="AS1000" s="57"/>
      <c r="AT1000" s="57"/>
    </row>
  </sheetData>
  <printOptions/>
  <pageMargins bottom="0.7480314960629921" footer="0.0" header="0.0" left="0.2362204724409449" right="0.2362204724409449" top="0.7480314960629921"/>
  <pageSetup fitToHeight="0"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63"/>
    <col customWidth="1" min="2" max="2" width="10.38"/>
    <col customWidth="1" min="3" max="4" width="11.63"/>
    <col customWidth="1" min="5" max="5" width="13.88"/>
    <col customWidth="1" min="6" max="6" width="11.63"/>
    <col customWidth="1" min="7" max="8" width="13.88"/>
    <col customWidth="1" min="9" max="9" width="18.38"/>
    <col customWidth="1" min="10" max="10" width="16.75"/>
    <col customWidth="1" min="11" max="11" width="19.0"/>
    <col customWidth="1" min="12" max="12" width="21.0"/>
    <col customWidth="1" min="13" max="21" width="10.63"/>
  </cols>
  <sheetData>
    <row r="1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>
      <c r="A2" s="28"/>
    </row>
    <row r="3">
      <c r="A3" s="29"/>
      <c r="B3" s="31">
        <v>2020.0</v>
      </c>
      <c r="C3" s="31">
        <v>2021.0</v>
      </c>
      <c r="D3" s="31">
        <v>2022.0</v>
      </c>
      <c r="E3" s="31">
        <v>2023.0</v>
      </c>
      <c r="F3" s="31">
        <v>2024.0</v>
      </c>
      <c r="G3" s="31">
        <v>2025.0</v>
      </c>
      <c r="H3" s="33">
        <v>2026.0</v>
      </c>
      <c r="I3" s="35">
        <f>+YEAR(I4)</f>
        <v>2026</v>
      </c>
      <c r="J3" s="36" t="s">
        <v>152</v>
      </c>
      <c r="K3" s="36" t="s">
        <v>153</v>
      </c>
      <c r="L3" s="37" t="s">
        <v>154</v>
      </c>
    </row>
    <row r="4">
      <c r="A4" s="38" t="s">
        <v>155</v>
      </c>
      <c r="B4" s="39">
        <f t="shared" ref="B4:F4" si="1">COUNTIFS(#REF!,"Accident avec arrêt")</f>
        <v>0</v>
      </c>
      <c r="C4" s="39">
        <f t="shared" si="1"/>
        <v>0</v>
      </c>
      <c r="D4" s="39">
        <f t="shared" si="1"/>
        <v>0</v>
      </c>
      <c r="E4" s="39">
        <f t="shared" si="1"/>
        <v>0</v>
      </c>
      <c r="F4" s="39">
        <f t="shared" si="1"/>
        <v>0</v>
      </c>
      <c r="G4" s="39">
        <f>COUNTIFS(#REF!,"&lt;="&amp;I4,#REF!,"Accident avec arrêt")</f>
        <v>0</v>
      </c>
      <c r="H4" s="41">
        <f>COUNTIFS('SUIVI AT'!$E$4:$E$96,"&lt;="&amp;I4,'SUIVI AT'!$I$4:$I$96,"Accident avec arrêt",'SUIVI AT'!$M$4:$M$96,"CDI")+COUNTIFS('SUIVI AT'!$E$4:$E$96,"&lt;="&amp;I4,'SUIVI AT'!$I$4:$I$96,"Accident avec arrêt",'SUIVI AT'!$M$4:$M$96,"CDD")</f>
        <v>0</v>
      </c>
      <c r="I4" s="42">
        <v>46173.0</v>
      </c>
      <c r="J4" s="43">
        <f>MAXIFS('SUIVI AT'!$A$4:$A$96,'SUIVI AT'!$I$4:$I$96,"*Accident *",'SUIVI AT'!$A$4:$A$96,"&lt;="&amp;I4,'SUIVI AT'!$M$4:$M$96,"CDI")</f>
        <v>0</v>
      </c>
      <c r="K4" s="44">
        <f> I4-J4</f>
        <v>46173</v>
      </c>
      <c r="L4" s="45" t="str">
        <f>SUMIFS(#REF!,#REF!,"*avec arrêt*")</f>
        <v>#N/A</v>
      </c>
    </row>
    <row r="5">
      <c r="A5" s="46" t="s">
        <v>156</v>
      </c>
      <c r="B5" s="39">
        <f t="shared" ref="B5:F5" si="2">COUNTIFS(#REF!,"Accident sans arrêt")</f>
        <v>0</v>
      </c>
      <c r="C5" s="39">
        <f t="shared" si="2"/>
        <v>0</v>
      </c>
      <c r="D5" s="39">
        <f t="shared" si="2"/>
        <v>0</v>
      </c>
      <c r="E5" s="39">
        <f t="shared" si="2"/>
        <v>0</v>
      </c>
      <c r="F5" s="39">
        <f t="shared" si="2"/>
        <v>0</v>
      </c>
      <c r="G5" s="39">
        <f>COUNTIFS(#REF!,"&lt;="&amp;I4,#REF!,"Accident sans arrêt")</f>
        <v>0</v>
      </c>
      <c r="H5" s="41">
        <f>COUNTIFS('SUIVI AT'!$A$4:$A$96,"&lt;="&amp;I4,'SUIVI AT'!$I$4:$I$96,"Accident sans arrêt")</f>
        <v>0</v>
      </c>
      <c r="J5" s="47"/>
      <c r="K5" s="44"/>
    </row>
    <row r="6">
      <c r="A6" s="48" t="s">
        <v>157</v>
      </c>
      <c r="B6" s="49" t="str">
        <f t="shared" ref="B6:G6" si="3">SUMIFS(#REF!,#REF!,"*avec arrêt*")</f>
        <v>#N/A</v>
      </c>
      <c r="C6" s="49" t="str">
        <f t="shared" si="3"/>
        <v>#N/A</v>
      </c>
      <c r="D6" s="49" t="str">
        <f t="shared" si="3"/>
        <v>#N/A</v>
      </c>
      <c r="E6" s="49" t="str">
        <f t="shared" si="3"/>
        <v>#N/A</v>
      </c>
      <c r="F6" s="49" t="str">
        <f t="shared" si="3"/>
        <v>#N/A</v>
      </c>
      <c r="G6" s="49" t="str">
        <f t="shared" si="3"/>
        <v>#N/A</v>
      </c>
      <c r="H6" s="50">
        <f>SUMIFS('SUIVI AT'!$G$4:$G$96,'SUIVI AT'!$I$4:$I$96,"*avec arrêt*")</f>
        <v>0</v>
      </c>
      <c r="I6" s="51"/>
      <c r="J6" s="52"/>
    </row>
    <row r="7">
      <c r="A7" s="48" t="s">
        <v>158</v>
      </c>
      <c r="B7" s="53" t="str">
        <f t="shared" ref="B7:G7" si="4">SUMIFS(#REF!,#REF!,"Maladie professionnelle")</f>
        <v>#N/A</v>
      </c>
      <c r="C7" s="53" t="str">
        <f t="shared" si="4"/>
        <v>#N/A</v>
      </c>
      <c r="D7" s="53" t="str">
        <f t="shared" si="4"/>
        <v>#N/A</v>
      </c>
      <c r="E7" s="53" t="str">
        <f t="shared" si="4"/>
        <v>#N/A</v>
      </c>
      <c r="F7" s="53" t="str">
        <f t="shared" si="4"/>
        <v>#N/A</v>
      </c>
      <c r="G7" s="53" t="str">
        <f t="shared" si="4"/>
        <v>#N/A</v>
      </c>
      <c r="H7" s="54">
        <f>SUMIFS('SUIVI AT'!$G$4:$G$96,'SUIVI AT'!$I$4:$I$96,"Maladie professionnelle")</f>
        <v>0</v>
      </c>
      <c r="I7" s="55"/>
      <c r="J7" s="56"/>
    </row>
    <row r="8">
      <c r="A8" s="48" t="s">
        <v>159</v>
      </c>
      <c r="B8" s="53" t="str">
        <f t="shared" ref="B8:H8" si="5">SUM(B6:B7)</f>
        <v>#N/A</v>
      </c>
      <c r="C8" s="53" t="str">
        <f t="shared" si="5"/>
        <v>#N/A</v>
      </c>
      <c r="D8" s="53" t="str">
        <f t="shared" si="5"/>
        <v>#N/A</v>
      </c>
      <c r="E8" s="53" t="str">
        <f t="shared" si="5"/>
        <v>#N/A</v>
      </c>
      <c r="F8" s="53" t="str">
        <f t="shared" si="5"/>
        <v>#N/A</v>
      </c>
      <c r="G8" s="53" t="str">
        <f t="shared" si="5"/>
        <v>#N/A</v>
      </c>
      <c r="H8" s="54">
        <f t="shared" si="5"/>
        <v>0</v>
      </c>
    </row>
    <row r="9">
      <c r="A9" s="48" t="s">
        <v>160</v>
      </c>
      <c r="B9" s="58"/>
      <c r="C9" s="58"/>
      <c r="D9" s="58"/>
      <c r="E9" s="58"/>
      <c r="F9" s="58"/>
      <c r="G9" s="58"/>
      <c r="H9" s="61"/>
      <c r="I9" s="63"/>
      <c r="J9" s="63"/>
      <c r="L9" s="65"/>
    </row>
    <row r="10">
      <c r="A10" s="48" t="s">
        <v>161</v>
      </c>
      <c r="B10" s="66" t="str">
        <f t="shared" ref="B10:H10" si="6">(B4/B9)*1000000</f>
        <v>#DIV/0!</v>
      </c>
      <c r="C10" s="66" t="str">
        <f t="shared" si="6"/>
        <v>#DIV/0!</v>
      </c>
      <c r="D10" s="66" t="str">
        <f t="shared" si="6"/>
        <v>#DIV/0!</v>
      </c>
      <c r="E10" s="66" t="str">
        <f t="shared" si="6"/>
        <v>#DIV/0!</v>
      </c>
      <c r="F10" s="67" t="str">
        <f t="shared" si="6"/>
        <v>#DIV/0!</v>
      </c>
      <c r="G10" s="67" t="str">
        <f t="shared" si="6"/>
        <v>#DIV/0!</v>
      </c>
      <c r="H10" s="69" t="str">
        <f t="shared" si="6"/>
        <v>#DIV/0!</v>
      </c>
      <c r="I10" s="70"/>
      <c r="L10" s="65"/>
    </row>
    <row r="11">
      <c r="A11" s="48" t="s">
        <v>165</v>
      </c>
      <c r="B11" s="49"/>
      <c r="C11" s="49"/>
      <c r="D11" s="49"/>
      <c r="E11" s="49"/>
      <c r="F11" s="49"/>
      <c r="G11" s="49"/>
      <c r="H11" s="72"/>
    </row>
    <row r="12">
      <c r="A12" s="48" t="s">
        <v>169</v>
      </c>
      <c r="B12" s="73" t="str">
        <f t="shared" ref="B12:H12" si="7">(B6/B9)*1000</f>
        <v>#N/A</v>
      </c>
      <c r="C12" s="73" t="str">
        <f t="shared" si="7"/>
        <v>#N/A</v>
      </c>
      <c r="D12" s="73" t="str">
        <f t="shared" si="7"/>
        <v>#N/A</v>
      </c>
      <c r="E12" s="73" t="str">
        <f t="shared" si="7"/>
        <v>#N/A</v>
      </c>
      <c r="F12" s="76" t="str">
        <f t="shared" si="7"/>
        <v>#N/A</v>
      </c>
      <c r="G12" s="76" t="str">
        <f t="shared" si="7"/>
        <v>#N/A</v>
      </c>
      <c r="H12" s="78" t="str">
        <f t="shared" si="7"/>
        <v>#DIV/0!</v>
      </c>
    </row>
    <row r="13">
      <c r="A13" s="48" t="s">
        <v>175</v>
      </c>
      <c r="B13" s="73" t="str">
        <f t="shared" ref="B13:H13" si="8">(B8/B9)*1000</f>
        <v>#N/A</v>
      </c>
      <c r="C13" s="73" t="str">
        <f t="shared" si="8"/>
        <v>#N/A</v>
      </c>
      <c r="D13" s="73" t="str">
        <f t="shared" si="8"/>
        <v>#N/A</v>
      </c>
      <c r="E13" s="73" t="str">
        <f t="shared" si="8"/>
        <v>#N/A</v>
      </c>
      <c r="F13" s="76" t="str">
        <f t="shared" si="8"/>
        <v>#N/A</v>
      </c>
      <c r="G13" s="76" t="str">
        <f t="shared" si="8"/>
        <v>#N/A</v>
      </c>
      <c r="H13" s="78" t="str">
        <f t="shared" si="8"/>
        <v>#DIV/0!</v>
      </c>
    </row>
    <row r="14">
      <c r="A14" s="83" t="s">
        <v>176</v>
      </c>
      <c r="B14" s="49"/>
      <c r="C14" s="49"/>
      <c r="D14" s="49"/>
      <c r="E14" s="49"/>
      <c r="F14" s="49"/>
      <c r="G14" s="49"/>
      <c r="H14" s="8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28.75"/>
    <col customWidth="1" min="3" max="3" width="26.25"/>
    <col customWidth="1" min="4" max="4" width="20.75"/>
    <col customWidth="1" min="5" max="5" width="16.88"/>
    <col customWidth="1" min="6" max="6" width="20.63"/>
    <col customWidth="1" min="7" max="7" width="23.13"/>
    <col customWidth="1" min="8" max="8" width="19.38"/>
    <col customWidth="1" hidden="1" min="9" max="9" width="10.63"/>
    <col customWidth="1" hidden="1" min="10" max="10" width="15.38"/>
    <col customWidth="1" min="11" max="26" width="10.63"/>
  </cols>
  <sheetData>
    <row r="1">
      <c r="A1" s="59"/>
      <c r="B1" s="60"/>
      <c r="C1" s="62"/>
      <c r="D1" s="64"/>
      <c r="E1" s="64"/>
      <c r="F1" s="64"/>
      <c r="G1" s="64"/>
      <c r="H1" s="64"/>
    </row>
    <row r="2">
      <c r="A2" s="59"/>
      <c r="B2" s="60"/>
      <c r="C2" s="59"/>
      <c r="D2" s="64"/>
      <c r="E2" s="64"/>
      <c r="F2" s="64"/>
      <c r="G2" s="64"/>
      <c r="H2" s="64"/>
    </row>
    <row r="3">
      <c r="A3" s="68" t="s">
        <v>162</v>
      </c>
      <c r="B3" s="68" t="s">
        <v>163</v>
      </c>
      <c r="C3" s="68" t="s">
        <v>164</v>
      </c>
      <c r="D3" s="68" t="s">
        <v>166</v>
      </c>
      <c r="E3" s="71" t="s">
        <v>167</v>
      </c>
      <c r="F3" s="68" t="s">
        <v>168</v>
      </c>
      <c r="G3" s="71" t="s">
        <v>170</v>
      </c>
      <c r="H3" s="68" t="s">
        <v>171</v>
      </c>
      <c r="I3" s="74" t="s">
        <v>172</v>
      </c>
      <c r="J3" s="75" t="s">
        <v>173</v>
      </c>
    </row>
    <row r="4" ht="18.75" customHeight="1">
      <c r="A4" s="77">
        <v>2022.0</v>
      </c>
      <c r="B4" s="79" t="s">
        <v>174</v>
      </c>
      <c r="C4" s="80"/>
      <c r="D4" s="81"/>
      <c r="E4" s="82"/>
      <c r="F4" s="81">
        <v>2.0</v>
      </c>
      <c r="G4" s="82"/>
      <c r="H4" s="81">
        <v>0.0</v>
      </c>
      <c r="I4" s="85"/>
      <c r="J4" s="86"/>
    </row>
    <row r="5">
      <c r="A5" s="77">
        <v>2022.0</v>
      </c>
      <c r="B5" s="79" t="s">
        <v>177</v>
      </c>
      <c r="C5" s="87"/>
      <c r="D5" s="88"/>
      <c r="E5" s="89"/>
      <c r="F5" s="88">
        <v>1.0</v>
      </c>
      <c r="G5" s="89"/>
      <c r="H5" s="88">
        <v>0.0</v>
      </c>
      <c r="I5" s="85"/>
      <c r="J5" s="86"/>
    </row>
    <row r="6">
      <c r="A6" s="77">
        <v>2022.0</v>
      </c>
      <c r="B6" s="79" t="s">
        <v>178</v>
      </c>
      <c r="C6" s="87"/>
      <c r="D6" s="88"/>
      <c r="E6" s="89"/>
      <c r="F6" s="88">
        <v>2.0</v>
      </c>
      <c r="G6" s="89"/>
      <c r="H6" s="88">
        <v>0.0</v>
      </c>
      <c r="I6" s="85"/>
      <c r="J6" s="86"/>
    </row>
    <row r="7">
      <c r="A7" s="77">
        <v>2022.0</v>
      </c>
      <c r="B7" s="79" t="s">
        <v>179</v>
      </c>
      <c r="C7" s="87"/>
      <c r="D7" s="88"/>
      <c r="E7" s="89"/>
      <c r="F7" s="88">
        <v>1.0</v>
      </c>
      <c r="G7" s="89"/>
      <c r="H7" s="88">
        <v>3.0</v>
      </c>
      <c r="I7" s="85"/>
      <c r="J7" s="86"/>
    </row>
    <row r="8">
      <c r="A8" s="77">
        <v>2022.0</v>
      </c>
      <c r="B8" s="79" t="s">
        <v>180</v>
      </c>
      <c r="C8" s="87"/>
      <c r="D8" s="88"/>
      <c r="E8" s="89"/>
      <c r="F8" s="88">
        <v>1.0</v>
      </c>
      <c r="G8" s="89"/>
      <c r="H8" s="88">
        <v>1.0</v>
      </c>
      <c r="I8" s="85"/>
      <c r="J8" s="86"/>
    </row>
    <row r="9">
      <c r="A9" s="77">
        <v>2022.0</v>
      </c>
      <c r="B9" s="79" t="s">
        <v>181</v>
      </c>
      <c r="C9" s="87"/>
      <c r="D9" s="88"/>
      <c r="E9" s="89"/>
      <c r="F9" s="88">
        <v>1.0</v>
      </c>
      <c r="G9" s="89"/>
      <c r="H9" s="88">
        <v>0.0</v>
      </c>
      <c r="I9" s="85"/>
      <c r="J9" s="86"/>
    </row>
    <row r="10">
      <c r="A10" s="77">
        <v>2022.0</v>
      </c>
      <c r="B10" s="79" t="s">
        <v>182</v>
      </c>
      <c r="C10" s="87"/>
      <c r="D10" s="88"/>
      <c r="E10" s="89"/>
      <c r="F10" s="88">
        <v>0.0</v>
      </c>
      <c r="G10" s="89"/>
      <c r="H10" s="88">
        <v>0.0</v>
      </c>
      <c r="I10" s="85"/>
      <c r="J10" s="86"/>
    </row>
    <row r="11">
      <c r="A11" s="77">
        <v>2022.0</v>
      </c>
      <c r="B11" s="79" t="s">
        <v>183</v>
      </c>
      <c r="C11" s="87"/>
      <c r="D11" s="88"/>
      <c r="E11" s="89"/>
      <c r="F11" s="88">
        <v>1.0</v>
      </c>
      <c r="G11" s="89"/>
      <c r="H11" s="88">
        <v>0.0</v>
      </c>
      <c r="I11" s="85"/>
      <c r="J11" s="86"/>
    </row>
    <row r="12">
      <c r="A12" s="77">
        <v>2022.0</v>
      </c>
      <c r="B12" s="79" t="s">
        <v>184</v>
      </c>
      <c r="C12" s="87"/>
      <c r="D12" s="88"/>
      <c r="E12" s="89"/>
      <c r="F12" s="88">
        <v>3.0</v>
      </c>
      <c r="G12" s="89"/>
      <c r="H12" s="88">
        <v>0.0</v>
      </c>
      <c r="I12" s="85"/>
      <c r="J12" s="86"/>
    </row>
    <row r="13">
      <c r="A13" s="77">
        <v>2022.0</v>
      </c>
      <c r="B13" s="79" t="s">
        <v>185</v>
      </c>
      <c r="C13" s="87"/>
      <c r="D13" s="88"/>
      <c r="E13" s="89"/>
      <c r="F13" s="88">
        <v>0.0</v>
      </c>
      <c r="G13" s="89"/>
      <c r="H13" s="88">
        <v>0.0</v>
      </c>
      <c r="I13" s="85"/>
      <c r="J13" s="86"/>
    </row>
    <row r="14">
      <c r="A14" s="77">
        <v>2022.0</v>
      </c>
      <c r="B14" s="79" t="s">
        <v>186</v>
      </c>
      <c r="C14" s="87"/>
      <c r="D14" s="88"/>
      <c r="E14" s="89"/>
      <c r="F14" s="88">
        <v>1.0</v>
      </c>
      <c r="G14" s="89"/>
      <c r="H14" s="88">
        <v>0.0</v>
      </c>
      <c r="I14" s="85"/>
      <c r="J14" s="86"/>
    </row>
    <row r="15">
      <c r="A15" s="77">
        <v>2022.0</v>
      </c>
      <c r="B15" s="79" t="s">
        <v>187</v>
      </c>
      <c r="C15" s="91"/>
      <c r="D15" s="92"/>
      <c r="E15" s="93"/>
      <c r="F15" s="92">
        <v>2.0</v>
      </c>
      <c r="G15" s="93"/>
      <c r="H15" s="92">
        <v>0.0</v>
      </c>
      <c r="I15" s="85"/>
      <c r="J15" s="86"/>
    </row>
    <row r="16">
      <c r="A16" s="77">
        <v>2023.0</v>
      </c>
      <c r="B16" s="79" t="s">
        <v>174</v>
      </c>
      <c r="C16" s="95" t="str">
        <f t="shared" ref="C16:C63" si="1">(G16/E16)*1000000</f>
        <v>#DIV/0!</v>
      </c>
      <c r="D16" s="96"/>
      <c r="E16" s="97">
        <f t="shared" ref="E16:E63" si="2">SUM(D5:D16)</f>
        <v>0</v>
      </c>
      <c r="F16" s="96">
        <v>0.0</v>
      </c>
      <c r="G16" s="82">
        <f t="shared" ref="G16:G63" si="3">SUM(F5:F16)</f>
        <v>13</v>
      </c>
      <c r="H16" s="98">
        <v>0.0</v>
      </c>
      <c r="I16" s="85"/>
      <c r="J16" s="86"/>
    </row>
    <row r="17">
      <c r="A17" s="77">
        <v>2023.0</v>
      </c>
      <c r="B17" s="79" t="s">
        <v>177</v>
      </c>
      <c r="C17" s="95" t="str">
        <f t="shared" si="1"/>
        <v>#DIV/0!</v>
      </c>
      <c r="D17" s="98"/>
      <c r="E17" s="97">
        <f t="shared" si="2"/>
        <v>0</v>
      </c>
      <c r="F17" s="98">
        <v>3.0</v>
      </c>
      <c r="G17" s="82">
        <f t="shared" si="3"/>
        <v>15</v>
      </c>
      <c r="H17" s="98">
        <v>0.0</v>
      </c>
      <c r="I17" s="85"/>
      <c r="J17" s="86"/>
    </row>
    <row r="18">
      <c r="A18" s="77">
        <v>2023.0</v>
      </c>
      <c r="B18" s="79" t="s">
        <v>178</v>
      </c>
      <c r="C18" s="95" t="str">
        <f t="shared" si="1"/>
        <v>#DIV/0!</v>
      </c>
      <c r="D18" s="98"/>
      <c r="E18" s="97">
        <f t="shared" si="2"/>
        <v>0</v>
      </c>
      <c r="F18" s="98">
        <v>0.0</v>
      </c>
      <c r="G18" s="82">
        <f t="shared" si="3"/>
        <v>13</v>
      </c>
      <c r="H18" s="98">
        <v>0.0</v>
      </c>
      <c r="I18" s="85"/>
      <c r="J18" s="86"/>
    </row>
    <row r="19">
      <c r="A19" s="77">
        <v>2023.0</v>
      </c>
      <c r="B19" s="79" t="s">
        <v>179</v>
      </c>
      <c r="C19" s="95" t="str">
        <f t="shared" si="1"/>
        <v>#DIV/0!</v>
      </c>
      <c r="D19" s="98"/>
      <c r="E19" s="97">
        <f t="shared" si="2"/>
        <v>0</v>
      </c>
      <c r="F19" s="98">
        <v>1.0</v>
      </c>
      <c r="G19" s="82">
        <f t="shared" si="3"/>
        <v>13</v>
      </c>
      <c r="H19" s="98">
        <v>0.0</v>
      </c>
      <c r="I19" s="85"/>
      <c r="J19" s="86"/>
    </row>
    <row r="20">
      <c r="A20" s="77">
        <v>2023.0</v>
      </c>
      <c r="B20" s="79" t="s">
        <v>180</v>
      </c>
      <c r="C20" s="95" t="str">
        <f t="shared" si="1"/>
        <v>#DIV/0!</v>
      </c>
      <c r="D20" s="98"/>
      <c r="E20" s="97">
        <f t="shared" si="2"/>
        <v>0</v>
      </c>
      <c r="F20" s="98">
        <v>3.0</v>
      </c>
      <c r="G20" s="82">
        <f t="shared" si="3"/>
        <v>15</v>
      </c>
      <c r="H20" s="98">
        <v>0.0</v>
      </c>
      <c r="I20" s="85"/>
      <c r="J20" s="86"/>
    </row>
    <row r="21" ht="15.75" customHeight="1">
      <c r="A21" s="77">
        <v>2023.0</v>
      </c>
      <c r="B21" s="79" t="s">
        <v>181</v>
      </c>
      <c r="C21" s="95" t="str">
        <f t="shared" si="1"/>
        <v>#DIV/0!</v>
      </c>
      <c r="D21" s="98"/>
      <c r="E21" s="97">
        <f t="shared" si="2"/>
        <v>0</v>
      </c>
      <c r="F21" s="98">
        <v>2.0</v>
      </c>
      <c r="G21" s="82">
        <f t="shared" si="3"/>
        <v>16</v>
      </c>
      <c r="H21" s="98">
        <v>0.0</v>
      </c>
      <c r="I21" s="85"/>
      <c r="J21" s="86"/>
    </row>
    <row r="22" ht="15.75" customHeight="1">
      <c r="A22" s="77">
        <v>2023.0</v>
      </c>
      <c r="B22" s="79" t="s">
        <v>182</v>
      </c>
      <c r="C22" s="95" t="str">
        <f t="shared" si="1"/>
        <v>#DIV/0!</v>
      </c>
      <c r="D22" s="98"/>
      <c r="E22" s="97">
        <f t="shared" si="2"/>
        <v>0</v>
      </c>
      <c r="F22" s="98">
        <v>1.0</v>
      </c>
      <c r="G22" s="82">
        <f t="shared" si="3"/>
        <v>17</v>
      </c>
      <c r="H22" s="98">
        <v>0.0</v>
      </c>
      <c r="I22" s="85"/>
      <c r="J22" s="86"/>
    </row>
    <row r="23" ht="15.75" customHeight="1">
      <c r="A23" s="77">
        <v>2023.0</v>
      </c>
      <c r="B23" s="79" t="s">
        <v>183</v>
      </c>
      <c r="C23" s="95" t="str">
        <f t="shared" si="1"/>
        <v>#DIV/0!</v>
      </c>
      <c r="D23" s="98"/>
      <c r="E23" s="97">
        <f t="shared" si="2"/>
        <v>0</v>
      </c>
      <c r="F23" s="98">
        <v>1.0</v>
      </c>
      <c r="G23" s="82">
        <f t="shared" si="3"/>
        <v>17</v>
      </c>
      <c r="H23" s="98">
        <v>0.0</v>
      </c>
      <c r="I23" s="85"/>
      <c r="J23" s="86"/>
    </row>
    <row r="24" ht="15.75" customHeight="1">
      <c r="A24" s="77">
        <v>2023.0</v>
      </c>
      <c r="B24" s="79" t="s">
        <v>184</v>
      </c>
      <c r="C24" s="95" t="str">
        <f t="shared" si="1"/>
        <v>#DIV/0!</v>
      </c>
      <c r="D24" s="98"/>
      <c r="E24" s="97">
        <f t="shared" si="2"/>
        <v>0</v>
      </c>
      <c r="F24" s="98">
        <v>3.0</v>
      </c>
      <c r="G24" s="82">
        <f t="shared" si="3"/>
        <v>17</v>
      </c>
      <c r="H24" s="98">
        <v>0.0</v>
      </c>
      <c r="I24" s="85"/>
      <c r="J24" s="86"/>
    </row>
    <row r="25" ht="15.75" customHeight="1">
      <c r="A25" s="77">
        <v>2023.0</v>
      </c>
      <c r="B25" s="79" t="s">
        <v>185</v>
      </c>
      <c r="C25" s="95" t="str">
        <f t="shared" si="1"/>
        <v>#DIV/0!</v>
      </c>
      <c r="D25" s="98"/>
      <c r="E25" s="97">
        <f t="shared" si="2"/>
        <v>0</v>
      </c>
      <c r="F25" s="98">
        <v>3.0</v>
      </c>
      <c r="G25" s="82">
        <f t="shared" si="3"/>
        <v>20</v>
      </c>
      <c r="H25" s="98">
        <v>0.0</v>
      </c>
      <c r="I25" s="85"/>
      <c r="J25" s="86"/>
    </row>
    <row r="26" ht="15.75" customHeight="1">
      <c r="A26" s="77">
        <v>2023.0</v>
      </c>
      <c r="B26" s="79" t="s">
        <v>186</v>
      </c>
      <c r="C26" s="95" t="str">
        <f t="shared" si="1"/>
        <v>#DIV/0!</v>
      </c>
      <c r="D26" s="98"/>
      <c r="E26" s="97">
        <f t="shared" si="2"/>
        <v>0</v>
      </c>
      <c r="F26" s="98">
        <v>2.0</v>
      </c>
      <c r="G26" s="82">
        <f t="shared" si="3"/>
        <v>21</v>
      </c>
      <c r="H26" s="98">
        <v>0.0</v>
      </c>
      <c r="I26" s="85"/>
      <c r="J26" s="86"/>
    </row>
    <row r="27" ht="15.75" customHeight="1">
      <c r="A27" s="77">
        <v>2023.0</v>
      </c>
      <c r="B27" s="79" t="s">
        <v>187</v>
      </c>
      <c r="C27" s="95" t="str">
        <f t="shared" si="1"/>
        <v>#DIV/0!</v>
      </c>
      <c r="D27" s="99"/>
      <c r="E27" s="97">
        <f t="shared" si="2"/>
        <v>0</v>
      </c>
      <c r="F27" s="99">
        <v>1.0</v>
      </c>
      <c r="G27" s="82">
        <f t="shared" si="3"/>
        <v>20</v>
      </c>
      <c r="H27" s="99">
        <v>0.0</v>
      </c>
      <c r="I27" s="85"/>
      <c r="J27" s="86"/>
    </row>
    <row r="28" ht="15.75" customHeight="1">
      <c r="A28" s="77">
        <v>2024.0</v>
      </c>
      <c r="B28" s="79" t="s">
        <v>174</v>
      </c>
      <c r="C28" s="95" t="str">
        <f t="shared" si="1"/>
        <v>#DIV/0!</v>
      </c>
      <c r="D28" s="96"/>
      <c r="E28" s="97">
        <f t="shared" si="2"/>
        <v>0</v>
      </c>
      <c r="F28" s="96">
        <v>0.0</v>
      </c>
      <c r="G28" s="82">
        <f t="shared" si="3"/>
        <v>20</v>
      </c>
      <c r="H28" s="96">
        <v>0.0</v>
      </c>
      <c r="I28" s="85"/>
      <c r="J28" s="86"/>
    </row>
    <row r="29" ht="15.75" customHeight="1">
      <c r="A29" s="77">
        <v>2024.0</v>
      </c>
      <c r="B29" s="79" t="s">
        <v>177</v>
      </c>
      <c r="C29" s="95" t="str">
        <f t="shared" si="1"/>
        <v>#DIV/0!</v>
      </c>
      <c r="D29" s="98"/>
      <c r="E29" s="97">
        <f t="shared" si="2"/>
        <v>0</v>
      </c>
      <c r="F29" s="98">
        <v>1.0</v>
      </c>
      <c r="G29" s="82">
        <f t="shared" si="3"/>
        <v>18</v>
      </c>
      <c r="H29" s="98">
        <v>1.0</v>
      </c>
      <c r="I29" s="85"/>
      <c r="J29" s="86"/>
    </row>
    <row r="30" ht="15.75" customHeight="1">
      <c r="A30" s="77">
        <v>2024.0</v>
      </c>
      <c r="B30" s="79" t="s">
        <v>178</v>
      </c>
      <c r="C30" s="95" t="str">
        <f t="shared" si="1"/>
        <v>#DIV/0!</v>
      </c>
      <c r="D30" s="98"/>
      <c r="E30" s="97">
        <f t="shared" si="2"/>
        <v>0</v>
      </c>
      <c r="F30" s="98">
        <v>1.0</v>
      </c>
      <c r="G30" s="82">
        <f t="shared" si="3"/>
        <v>19</v>
      </c>
      <c r="H30" s="98">
        <v>0.0</v>
      </c>
      <c r="I30" s="85"/>
      <c r="J30" s="86"/>
    </row>
    <row r="31" ht="15.75" customHeight="1">
      <c r="A31" s="77">
        <v>2024.0</v>
      </c>
      <c r="B31" s="79" t="s">
        <v>179</v>
      </c>
      <c r="C31" s="95" t="str">
        <f t="shared" si="1"/>
        <v>#DIV/0!</v>
      </c>
      <c r="D31" s="98"/>
      <c r="E31" s="97">
        <f t="shared" si="2"/>
        <v>0</v>
      </c>
      <c r="F31" s="98">
        <v>1.0</v>
      </c>
      <c r="G31" s="82">
        <f t="shared" si="3"/>
        <v>19</v>
      </c>
      <c r="H31" s="98">
        <v>0.0</v>
      </c>
      <c r="I31" s="85"/>
      <c r="J31" s="86"/>
    </row>
    <row r="32" ht="15.75" customHeight="1">
      <c r="A32" s="77">
        <v>2024.0</v>
      </c>
      <c r="B32" s="79" t="s">
        <v>180</v>
      </c>
      <c r="C32" s="95" t="str">
        <f t="shared" si="1"/>
        <v>#DIV/0!</v>
      </c>
      <c r="D32" s="98"/>
      <c r="E32" s="97">
        <f t="shared" si="2"/>
        <v>0</v>
      </c>
      <c r="F32" s="98">
        <v>0.0</v>
      </c>
      <c r="G32" s="82">
        <f t="shared" si="3"/>
        <v>16</v>
      </c>
      <c r="H32" s="98">
        <v>0.0</v>
      </c>
      <c r="I32" s="85"/>
      <c r="J32" s="86"/>
    </row>
    <row r="33" ht="15.75" customHeight="1">
      <c r="A33" s="77">
        <v>2024.0</v>
      </c>
      <c r="B33" s="79" t="s">
        <v>181</v>
      </c>
      <c r="C33" s="95" t="str">
        <f t="shared" si="1"/>
        <v>#DIV/0!</v>
      </c>
      <c r="D33" s="98"/>
      <c r="E33" s="97">
        <f t="shared" si="2"/>
        <v>0</v>
      </c>
      <c r="F33" s="98">
        <v>1.0</v>
      </c>
      <c r="G33" s="82">
        <f t="shared" si="3"/>
        <v>15</v>
      </c>
      <c r="H33" s="98">
        <v>1.0</v>
      </c>
      <c r="I33" s="85"/>
      <c r="J33" s="86"/>
    </row>
    <row r="34" ht="15.75" customHeight="1">
      <c r="A34" s="77">
        <v>2024.0</v>
      </c>
      <c r="B34" s="79" t="s">
        <v>182</v>
      </c>
      <c r="C34" s="95" t="str">
        <f t="shared" si="1"/>
        <v>#DIV/0!</v>
      </c>
      <c r="D34" s="98"/>
      <c r="E34" s="97">
        <f t="shared" si="2"/>
        <v>0</v>
      </c>
      <c r="F34" s="98">
        <v>0.0</v>
      </c>
      <c r="G34" s="82">
        <f t="shared" si="3"/>
        <v>14</v>
      </c>
      <c r="H34" s="98">
        <v>0.0</v>
      </c>
      <c r="I34" s="85"/>
      <c r="J34" s="86"/>
    </row>
    <row r="35" ht="15.75" customHeight="1">
      <c r="A35" s="77">
        <v>2024.0</v>
      </c>
      <c r="B35" s="79" t="s">
        <v>183</v>
      </c>
      <c r="C35" s="95" t="str">
        <f t="shared" si="1"/>
        <v>#DIV/0!</v>
      </c>
      <c r="D35" s="98"/>
      <c r="E35" s="97">
        <f t="shared" si="2"/>
        <v>0</v>
      </c>
      <c r="F35" s="98">
        <v>1.0</v>
      </c>
      <c r="G35" s="82">
        <f t="shared" si="3"/>
        <v>14</v>
      </c>
      <c r="H35" s="98">
        <v>0.0</v>
      </c>
      <c r="I35" s="85"/>
      <c r="J35" s="86"/>
    </row>
    <row r="36" ht="15.75" customHeight="1">
      <c r="A36" s="77">
        <v>2024.0</v>
      </c>
      <c r="B36" s="79" t="s">
        <v>184</v>
      </c>
      <c r="C36" s="95" t="str">
        <f t="shared" si="1"/>
        <v>#DIV/0!</v>
      </c>
      <c r="D36" s="98"/>
      <c r="E36" s="97">
        <f t="shared" si="2"/>
        <v>0</v>
      </c>
      <c r="F36" s="98">
        <v>0.0</v>
      </c>
      <c r="G36" s="82">
        <f t="shared" si="3"/>
        <v>11</v>
      </c>
      <c r="H36" s="98">
        <v>0.0</v>
      </c>
      <c r="I36" s="85"/>
      <c r="J36" s="86"/>
    </row>
    <row r="37" ht="15.75" customHeight="1">
      <c r="A37" s="77">
        <v>2024.0</v>
      </c>
      <c r="B37" s="79" t="s">
        <v>185</v>
      </c>
      <c r="C37" s="95" t="str">
        <f t="shared" si="1"/>
        <v>#DIV/0!</v>
      </c>
      <c r="D37" s="98"/>
      <c r="E37" s="97">
        <f t="shared" si="2"/>
        <v>0</v>
      </c>
      <c r="F37" s="98">
        <v>0.0</v>
      </c>
      <c r="G37" s="82">
        <f t="shared" si="3"/>
        <v>8</v>
      </c>
      <c r="H37" s="98">
        <v>0.0</v>
      </c>
      <c r="I37" s="85"/>
      <c r="J37" s="86"/>
    </row>
    <row r="38" ht="15.75" customHeight="1">
      <c r="A38" s="77">
        <v>2024.0</v>
      </c>
      <c r="B38" s="79" t="s">
        <v>186</v>
      </c>
      <c r="C38" s="95" t="str">
        <f t="shared" si="1"/>
        <v>#DIV/0!</v>
      </c>
      <c r="D38" s="98"/>
      <c r="E38" s="97">
        <f t="shared" si="2"/>
        <v>0</v>
      </c>
      <c r="F38" s="98">
        <v>0.0</v>
      </c>
      <c r="G38" s="82">
        <f t="shared" si="3"/>
        <v>6</v>
      </c>
      <c r="H38" s="98">
        <v>1.0</v>
      </c>
      <c r="I38" s="85"/>
      <c r="J38" s="86"/>
    </row>
    <row r="39" ht="15.75" customHeight="1">
      <c r="A39" s="77">
        <v>2024.0</v>
      </c>
      <c r="B39" s="79" t="s">
        <v>187</v>
      </c>
      <c r="C39" s="95" t="str">
        <f t="shared" si="1"/>
        <v>#DIV/0!</v>
      </c>
      <c r="D39" s="99"/>
      <c r="E39" s="97">
        <f t="shared" si="2"/>
        <v>0</v>
      </c>
      <c r="F39" s="99">
        <v>0.0</v>
      </c>
      <c r="G39" s="82">
        <f t="shared" si="3"/>
        <v>5</v>
      </c>
      <c r="H39" s="99">
        <v>0.0</v>
      </c>
      <c r="I39" s="85"/>
      <c r="J39" s="86"/>
    </row>
    <row r="40" ht="16.5" customHeight="1">
      <c r="A40" s="77">
        <v>2025.0</v>
      </c>
      <c r="B40" s="79" t="s">
        <v>174</v>
      </c>
      <c r="C40" s="95" t="str">
        <f t="shared" si="1"/>
        <v>#DIV/0!</v>
      </c>
      <c r="D40" s="96"/>
      <c r="E40" s="97">
        <f t="shared" si="2"/>
        <v>0</v>
      </c>
      <c r="F40" s="96">
        <f>COUNTIFS(Tableau1[MOIS],"janv",Tableau1[ANNEE],"2025",Tableau1[EVENEMENT],"Accident avec arrêt")</f>
        <v>0</v>
      </c>
      <c r="G40" s="82">
        <f t="shared" si="3"/>
        <v>5</v>
      </c>
      <c r="H40" s="96">
        <f>COUNTIFS(Tableau1[MOIS],"janv",Tableau1[ANNEE],"2025",Tableau1[EVENEMENT],"Accident sans arrêt")</f>
        <v>0</v>
      </c>
      <c r="I40" s="103" t="str">
        <f t="shared" ref="I40:I63" si="4">(#REF!/D40)*1000</f>
        <v>#REF!</v>
      </c>
      <c r="J40" s="104" t="str">
        <f t="shared" ref="J40:J63" si="5">(F40/D40)*1000000</f>
        <v>#DIV/0!</v>
      </c>
    </row>
    <row r="41" ht="15.75" customHeight="1">
      <c r="A41" s="77">
        <v>2025.0</v>
      </c>
      <c r="B41" s="79" t="s">
        <v>177</v>
      </c>
      <c r="C41" s="95" t="str">
        <f t="shared" si="1"/>
        <v>#DIV/0!</v>
      </c>
      <c r="D41" s="98"/>
      <c r="E41" s="97">
        <f t="shared" si="2"/>
        <v>0</v>
      </c>
      <c r="F41" s="96">
        <f>COUNTIFS(Tableau1[MOIS],"févr",Tableau1[ANNEE],"2025",Tableau1[EVENEMENT],"Accident avec arrêt")</f>
        <v>0</v>
      </c>
      <c r="G41" s="82">
        <f t="shared" si="3"/>
        <v>4</v>
      </c>
      <c r="H41" s="98">
        <f>COUNTIFS(Tableau1[MOIS],"févr",Tableau1[ANNEE],"2025",Tableau1[EVENEMENT],"Accident sans arrêt")</f>
        <v>0</v>
      </c>
      <c r="I41" s="103" t="str">
        <f t="shared" si="4"/>
        <v>#REF!</v>
      </c>
      <c r="J41" s="104" t="str">
        <f t="shared" si="5"/>
        <v>#DIV/0!</v>
      </c>
    </row>
    <row r="42" ht="15.75" customHeight="1">
      <c r="A42" s="77">
        <v>2025.0</v>
      </c>
      <c r="B42" s="79" t="s">
        <v>178</v>
      </c>
      <c r="C42" s="95" t="str">
        <f t="shared" si="1"/>
        <v>#DIV/0!</v>
      </c>
      <c r="D42" s="98"/>
      <c r="E42" s="97">
        <f t="shared" si="2"/>
        <v>0</v>
      </c>
      <c r="F42" s="96">
        <f>COUNTIFS(Tableau1[MOIS],"mars",Tableau1[ANNEE],"2025",Tableau1[EVENEMENT],"Accident avec arrêt")</f>
        <v>0</v>
      </c>
      <c r="G42" s="82">
        <f t="shared" si="3"/>
        <v>3</v>
      </c>
      <c r="H42" s="98">
        <f>COUNTIFS(Tableau1[MOIS],"mars",Tableau1[ANNEE],"2025",Tableau1[EVENEMENT],"Accident sans arrêt")</f>
        <v>0</v>
      </c>
      <c r="I42" s="103" t="str">
        <f t="shared" si="4"/>
        <v>#REF!</v>
      </c>
      <c r="J42" s="104" t="str">
        <f t="shared" si="5"/>
        <v>#DIV/0!</v>
      </c>
    </row>
    <row r="43" ht="15.75" customHeight="1">
      <c r="A43" s="77">
        <v>2025.0</v>
      </c>
      <c r="B43" s="79" t="s">
        <v>179</v>
      </c>
      <c r="C43" s="95" t="str">
        <f t="shared" si="1"/>
        <v>#DIV/0!</v>
      </c>
      <c r="D43" s="98"/>
      <c r="E43" s="97">
        <f t="shared" si="2"/>
        <v>0</v>
      </c>
      <c r="F43" s="96">
        <f>COUNTIFS(Tableau1[MOIS],"avr",Tableau1[ANNEE],"2025",Tableau1[EVENEMENT],"Accident avec arrêt")</f>
        <v>0</v>
      </c>
      <c r="G43" s="82">
        <f t="shared" si="3"/>
        <v>2</v>
      </c>
      <c r="H43" s="98">
        <v>0.0</v>
      </c>
      <c r="I43" s="103" t="str">
        <f t="shared" si="4"/>
        <v>#REF!</v>
      </c>
      <c r="J43" s="104" t="str">
        <f t="shared" si="5"/>
        <v>#DIV/0!</v>
      </c>
    </row>
    <row r="44" ht="15.75" customHeight="1">
      <c r="A44" s="77">
        <v>2025.0</v>
      </c>
      <c r="B44" s="79" t="s">
        <v>180</v>
      </c>
      <c r="C44" s="95" t="str">
        <f t="shared" si="1"/>
        <v>#DIV/0!</v>
      </c>
      <c r="D44" s="98"/>
      <c r="E44" s="97">
        <f t="shared" si="2"/>
        <v>0</v>
      </c>
      <c r="F44" s="96">
        <f>COUNTIFS(Tableau1[MOIS],"mai",Tableau1[ANNEE],"2025",Tableau1[EVENEMENT],"Accident avec arrêt")</f>
        <v>0</v>
      </c>
      <c r="G44" s="82">
        <f t="shared" si="3"/>
        <v>2</v>
      </c>
      <c r="H44" s="98">
        <f>COUNTIFS(Tableau1[MOIS],"mai",Tableau1[ANNEE],"2025",Tableau1[EVENEMENT],"Accident sans arrêt")</f>
        <v>0</v>
      </c>
      <c r="I44" s="103" t="str">
        <f t="shared" si="4"/>
        <v>#REF!</v>
      </c>
      <c r="J44" s="104" t="str">
        <f t="shared" si="5"/>
        <v>#DIV/0!</v>
      </c>
    </row>
    <row r="45" ht="15.75" customHeight="1">
      <c r="A45" s="77">
        <v>2025.0</v>
      </c>
      <c r="B45" s="79" t="s">
        <v>181</v>
      </c>
      <c r="C45" s="95" t="str">
        <f t="shared" si="1"/>
        <v>#DIV/0!</v>
      </c>
      <c r="D45" s="98"/>
      <c r="E45" s="97">
        <f t="shared" si="2"/>
        <v>0</v>
      </c>
      <c r="F45" s="96">
        <f>COUNTIFS(Tableau1[MOIS],"juin",Tableau1[ANNEE],"2025",Tableau1[EVENEMENT],"Accident avec arrêt")</f>
        <v>0</v>
      </c>
      <c r="G45" s="82">
        <f t="shared" si="3"/>
        <v>1</v>
      </c>
      <c r="H45" s="98">
        <f>COUNTIFS(Tableau1[MOIS],"juin",Tableau1[ANNEE],"2025",Tableau1[EVENEMENT],"Accident sans arrêt")</f>
        <v>0</v>
      </c>
      <c r="I45" s="103" t="str">
        <f t="shared" si="4"/>
        <v>#REF!</v>
      </c>
      <c r="J45" s="104" t="str">
        <f t="shared" si="5"/>
        <v>#DIV/0!</v>
      </c>
    </row>
    <row r="46" ht="15.75" customHeight="1">
      <c r="A46" s="77">
        <v>2025.0</v>
      </c>
      <c r="B46" s="79" t="s">
        <v>182</v>
      </c>
      <c r="C46" s="95" t="str">
        <f t="shared" si="1"/>
        <v>#DIV/0!</v>
      </c>
      <c r="D46" s="98"/>
      <c r="E46" s="97">
        <f t="shared" si="2"/>
        <v>0</v>
      </c>
      <c r="F46" s="96">
        <f>COUNTIFS(Tableau1[MOIS],"juil",Tableau1[ANNEE],"2025",Tableau1[EVENEMENT],"Accident avec arrêt")</f>
        <v>0</v>
      </c>
      <c r="G46" s="82">
        <f t="shared" si="3"/>
        <v>1</v>
      </c>
      <c r="H46" s="98">
        <f>COUNTIFS(Tableau1[MOIS],"juil",Tableau1[ANNEE],"2025",Tableau1[EVENEMENT],"Accident sans arrêt")</f>
        <v>0</v>
      </c>
      <c r="I46" s="103" t="str">
        <f t="shared" si="4"/>
        <v>#REF!</v>
      </c>
      <c r="J46" s="104" t="str">
        <f t="shared" si="5"/>
        <v>#DIV/0!</v>
      </c>
    </row>
    <row r="47" ht="15.75" customHeight="1">
      <c r="A47" s="77">
        <v>2025.0</v>
      </c>
      <c r="B47" s="79" t="s">
        <v>183</v>
      </c>
      <c r="C47" s="95" t="str">
        <f t="shared" si="1"/>
        <v>#DIV/0!</v>
      </c>
      <c r="D47" s="98"/>
      <c r="E47" s="97">
        <f t="shared" si="2"/>
        <v>0</v>
      </c>
      <c r="F47" s="98">
        <f>COUNTIFS(Tableau1[MOIS],"août",Tableau1[ANNEE],"2025",Tableau1[EVENEMENT],"Accident avec arrêt")</f>
        <v>0</v>
      </c>
      <c r="G47" s="82">
        <f t="shared" si="3"/>
        <v>0</v>
      </c>
      <c r="H47" s="98">
        <f>COUNTIFS(Tableau1[MOIS],"août",Tableau1[ANNEE],"2025",Tableau1[EVENEMENT],"Accident sans arrêt")</f>
        <v>0</v>
      </c>
      <c r="I47" s="103" t="str">
        <f t="shared" si="4"/>
        <v>#REF!</v>
      </c>
      <c r="J47" s="104" t="str">
        <f t="shared" si="5"/>
        <v>#DIV/0!</v>
      </c>
    </row>
    <row r="48" ht="15.75" customHeight="1">
      <c r="A48" s="77">
        <v>2025.0</v>
      </c>
      <c r="B48" s="79" t="s">
        <v>184</v>
      </c>
      <c r="C48" s="95" t="str">
        <f t="shared" si="1"/>
        <v>#DIV/0!</v>
      </c>
      <c r="D48" s="107"/>
      <c r="E48" s="108">
        <f t="shared" si="2"/>
        <v>0</v>
      </c>
      <c r="F48" s="98">
        <f>COUNTIFS(Tableau1[MOIS],"sept",Tableau1[ANNEE],"2025",Tableau1[EVENEMENT],"Accident avec arrêt")</f>
        <v>0</v>
      </c>
      <c r="G48" s="82">
        <f t="shared" si="3"/>
        <v>0</v>
      </c>
      <c r="H48" s="98">
        <f>COUNTIFS(Tableau1[MOIS],"sept",Tableau1[ANNEE],"2025",Tableau1[EVENEMENT],"Accident sans arrêt")</f>
        <v>0</v>
      </c>
      <c r="I48" s="85" t="str">
        <f t="shared" si="4"/>
        <v>#REF!</v>
      </c>
      <c r="J48" s="109" t="str">
        <f t="shared" si="5"/>
        <v>#DIV/0!</v>
      </c>
    </row>
    <row r="49" ht="15.75" customHeight="1">
      <c r="A49" s="77">
        <v>2025.0</v>
      </c>
      <c r="B49" s="79" t="s">
        <v>185</v>
      </c>
      <c r="C49" s="95" t="str">
        <f t="shared" si="1"/>
        <v>#DIV/0!</v>
      </c>
      <c r="D49" s="107"/>
      <c r="E49" s="108">
        <f t="shared" si="2"/>
        <v>0</v>
      </c>
      <c r="F49" s="98">
        <f>COUNTIFS(Tableau1[MOIS],"oct",Tableau1[ANNEE],"2025",Tableau1[EVENEMENT],"Accident avec arrêt")</f>
        <v>0</v>
      </c>
      <c r="G49" s="82">
        <f t="shared" si="3"/>
        <v>0</v>
      </c>
      <c r="H49" s="98">
        <f>COUNTIFS(Tableau1[MOIS],"oct",Tableau1[ANNEE],"2025",Tableau1[EVENEMENT],"Accident sans arrêt")</f>
        <v>0</v>
      </c>
      <c r="I49" s="85" t="str">
        <f t="shared" si="4"/>
        <v>#REF!</v>
      </c>
      <c r="J49" s="109" t="str">
        <f t="shared" si="5"/>
        <v>#DIV/0!</v>
      </c>
    </row>
    <row r="50" ht="15.75" customHeight="1">
      <c r="A50" s="77">
        <v>2025.0</v>
      </c>
      <c r="B50" s="79" t="s">
        <v>186</v>
      </c>
      <c r="C50" s="95" t="str">
        <f t="shared" si="1"/>
        <v>#DIV/0!</v>
      </c>
      <c r="D50" s="107"/>
      <c r="E50" s="108">
        <f t="shared" si="2"/>
        <v>0</v>
      </c>
      <c r="F50" s="98">
        <f>COUNTIFS(Tableau1[MOIS],"nov",Tableau1[ANNEE],"2025",Tableau1[EVENEMENT],"Accident avec arrêt")</f>
        <v>0</v>
      </c>
      <c r="G50" s="82">
        <f t="shared" si="3"/>
        <v>0</v>
      </c>
      <c r="H50" s="98">
        <f>COUNTIFS(Tableau1[MOIS],"nov",Tableau1[ANNEE],"2025",Tableau1[EVENEMENT],"Accident sans arrêt")</f>
        <v>0</v>
      </c>
      <c r="I50" s="85" t="str">
        <f t="shared" si="4"/>
        <v>#REF!</v>
      </c>
      <c r="J50" s="109" t="str">
        <f t="shared" si="5"/>
        <v>#DIV/0!</v>
      </c>
    </row>
    <row r="51" ht="15.75" customHeight="1">
      <c r="A51" s="77">
        <v>2025.0</v>
      </c>
      <c r="B51" s="79" t="s">
        <v>187</v>
      </c>
      <c r="C51" s="95" t="str">
        <f t="shared" si="1"/>
        <v>#DIV/0!</v>
      </c>
      <c r="D51" s="98"/>
      <c r="E51" s="108">
        <f t="shared" si="2"/>
        <v>0</v>
      </c>
      <c r="F51" s="98">
        <f>COUNTIFS(Tableau1[MOIS],"déc",Tableau1[ANNEE],"2025",Tableau1[EVENEMENT],"Accident avec arrêt")</f>
        <v>0</v>
      </c>
      <c r="G51" s="82">
        <f t="shared" si="3"/>
        <v>0</v>
      </c>
      <c r="H51" s="98">
        <f>COUNTIFS(Tableau1[MOIS],"dec",Tableau1[ANNEE],"2025",Tableau1[EVENEMENT],"Accident sans arrêt")</f>
        <v>0</v>
      </c>
      <c r="I51" s="85" t="str">
        <f t="shared" si="4"/>
        <v>#REF!</v>
      </c>
      <c r="J51" s="109" t="str">
        <f t="shared" si="5"/>
        <v>#DIV/0!</v>
      </c>
    </row>
    <row r="52" ht="15.75" customHeight="1">
      <c r="A52" s="77">
        <v>2026.0</v>
      </c>
      <c r="B52" s="79" t="s">
        <v>174</v>
      </c>
      <c r="C52" s="110" t="str">
        <f t="shared" si="1"/>
        <v>#DIV/0!</v>
      </c>
      <c r="D52" s="111"/>
      <c r="E52" s="108">
        <f t="shared" si="2"/>
        <v>0</v>
      </c>
      <c r="F52" s="98">
        <f>COUNTIFS(Tableau1[MOIS],"janv",Tableau1[ANNEE],"2026",Tableau1[EVENEMENT],"Accident avec arrêt")</f>
        <v>0</v>
      </c>
      <c r="G52" s="82">
        <f t="shared" si="3"/>
        <v>0</v>
      </c>
      <c r="H52" s="98">
        <f>COUNTIFS(Tableau1[MOIS],"janv",Tableau1[ANNEE],"2026",Tableau1[EVENEMENT],"Accident sans arrêt")</f>
        <v>0</v>
      </c>
      <c r="I52" s="112" t="str">
        <f t="shared" si="4"/>
        <v>#REF!</v>
      </c>
      <c r="J52" s="113" t="str">
        <f t="shared" si="5"/>
        <v>#DIV/0!</v>
      </c>
    </row>
    <row r="53" ht="15.75" customHeight="1">
      <c r="A53" s="77">
        <v>2026.0</v>
      </c>
      <c r="B53" s="79" t="s">
        <v>177</v>
      </c>
      <c r="C53" s="110" t="str">
        <f t="shared" si="1"/>
        <v>#DIV/0!</v>
      </c>
      <c r="D53" s="111"/>
      <c r="E53" s="108">
        <f t="shared" si="2"/>
        <v>0</v>
      </c>
      <c r="F53" s="98">
        <f>COUNTIFS(Tableau1[MOIS],'TF GLISSANT'!$B53,Tableau1[ANNEE],"2026",Tableau1[EVENEMENT],"Accident avec arrêt")</f>
        <v>0</v>
      </c>
      <c r="G53" s="82">
        <f t="shared" si="3"/>
        <v>0</v>
      </c>
      <c r="H53" s="98">
        <f>COUNTIFS(Tableau1[MOIS],'TF GLISSANT'!$B53,Tableau1[ANNEE],"2026",Tableau1[EVENEMENT],"Accident sans arrêt")</f>
        <v>0</v>
      </c>
      <c r="I53" s="112" t="str">
        <f t="shared" si="4"/>
        <v>#REF!</v>
      </c>
      <c r="J53" s="113" t="str">
        <f t="shared" si="5"/>
        <v>#DIV/0!</v>
      </c>
    </row>
    <row r="54" ht="15.75" customHeight="1">
      <c r="A54" s="77">
        <v>2026.0</v>
      </c>
      <c r="B54" s="79" t="s">
        <v>178</v>
      </c>
      <c r="C54" s="110" t="str">
        <f t="shared" si="1"/>
        <v>#DIV/0!</v>
      </c>
      <c r="D54" s="111"/>
      <c r="E54" s="108">
        <f t="shared" si="2"/>
        <v>0</v>
      </c>
      <c r="F54" s="98">
        <f>COUNTIFS(Tableau1[MOIS],'TF GLISSANT'!$B54,Tableau1[ANNEE],"2026",Tableau1[EVENEMENT],"Accident avec arrêt")</f>
        <v>0</v>
      </c>
      <c r="G54" s="82">
        <f t="shared" si="3"/>
        <v>0</v>
      </c>
      <c r="H54" s="98">
        <f>COUNTIFS(Tableau1[MOIS],'TF GLISSANT'!$B54,Tableau1[ANNEE],"2026",Tableau1[EVENEMENT],"Accident sans arrêt")</f>
        <v>0</v>
      </c>
      <c r="I54" s="112" t="str">
        <f t="shared" si="4"/>
        <v>#REF!</v>
      </c>
      <c r="J54" s="113" t="str">
        <f t="shared" si="5"/>
        <v>#DIV/0!</v>
      </c>
    </row>
    <row r="55" ht="15.75" customHeight="1">
      <c r="A55" s="77">
        <v>2026.0</v>
      </c>
      <c r="B55" s="79" t="s">
        <v>179</v>
      </c>
      <c r="C55" s="110" t="str">
        <f t="shared" si="1"/>
        <v>#DIV/0!</v>
      </c>
      <c r="D55" s="111"/>
      <c r="E55" s="108">
        <f t="shared" si="2"/>
        <v>0</v>
      </c>
      <c r="F55" s="98">
        <f>COUNTIFS(Tableau1[MOIS],'TF GLISSANT'!$B55,Tableau1[ANNEE],"2026",Tableau1[EVENEMENT],"Accident avec arrêt")</f>
        <v>0</v>
      </c>
      <c r="G55" s="82">
        <f t="shared" si="3"/>
        <v>0</v>
      </c>
      <c r="H55" s="98">
        <f>COUNTIFS(Tableau1[MOIS],'TF GLISSANT'!$B55,Tableau1[ANNEE],"2026",Tableau1[EVENEMENT],"Accident sans arrêt")</f>
        <v>0</v>
      </c>
      <c r="I55" s="112" t="str">
        <f t="shared" si="4"/>
        <v>#REF!</v>
      </c>
      <c r="J55" s="113" t="str">
        <f t="shared" si="5"/>
        <v>#DIV/0!</v>
      </c>
    </row>
    <row r="56" ht="15.75" customHeight="1">
      <c r="A56" s="77">
        <v>2026.0</v>
      </c>
      <c r="B56" s="79" t="s">
        <v>180</v>
      </c>
      <c r="C56" s="110" t="str">
        <f t="shared" si="1"/>
        <v>#DIV/0!</v>
      </c>
      <c r="D56" s="111"/>
      <c r="E56" s="108">
        <f t="shared" si="2"/>
        <v>0</v>
      </c>
      <c r="F56" s="98">
        <f>COUNTIFS(Tableau1[MOIS],'TF GLISSANT'!$B56,Tableau1[ANNEE],"2026",Tableau1[EVENEMENT],"Accident avec arrêt")</f>
        <v>0</v>
      </c>
      <c r="G56" s="82">
        <f t="shared" si="3"/>
        <v>0</v>
      </c>
      <c r="H56" s="98">
        <f>COUNTIFS(Tableau1[MOIS],'TF GLISSANT'!$B56,Tableau1[ANNEE],"2026",Tableau1[EVENEMENT],"Accident sans arrêt")</f>
        <v>0</v>
      </c>
      <c r="I56" s="112" t="str">
        <f t="shared" si="4"/>
        <v>#REF!</v>
      </c>
      <c r="J56" s="113" t="str">
        <f t="shared" si="5"/>
        <v>#DIV/0!</v>
      </c>
    </row>
    <row r="57" ht="15.75" customHeight="1">
      <c r="A57" s="77">
        <v>2026.0</v>
      </c>
      <c r="B57" s="79" t="s">
        <v>181</v>
      </c>
      <c r="C57" s="110" t="str">
        <f t="shared" si="1"/>
        <v>#DIV/0!</v>
      </c>
      <c r="D57" s="111"/>
      <c r="E57" s="108">
        <f t="shared" si="2"/>
        <v>0</v>
      </c>
      <c r="F57" s="98">
        <f>COUNTIFS(Tableau1[MOIS],'TF GLISSANT'!$B57,Tableau1[ANNEE],"2026",Tableau1[EVENEMENT],"Accident avec arrêt")</f>
        <v>0</v>
      </c>
      <c r="G57" s="82">
        <f t="shared" si="3"/>
        <v>0</v>
      </c>
      <c r="H57" s="98">
        <f>COUNTIFS(Tableau1[MOIS],'TF GLISSANT'!$B57,Tableau1[ANNEE],"2026",Tableau1[EVENEMENT],"Accident sans arrêt")</f>
        <v>0</v>
      </c>
      <c r="I57" s="112" t="str">
        <f t="shared" si="4"/>
        <v>#REF!</v>
      </c>
      <c r="J57" s="113" t="str">
        <f t="shared" si="5"/>
        <v>#DIV/0!</v>
      </c>
    </row>
    <row r="58" ht="15.75" customHeight="1">
      <c r="A58" s="77">
        <v>2026.0</v>
      </c>
      <c r="B58" s="79" t="s">
        <v>182</v>
      </c>
      <c r="C58" s="110" t="str">
        <f t="shared" si="1"/>
        <v>#DIV/0!</v>
      </c>
      <c r="D58" s="111"/>
      <c r="E58" s="108">
        <f t="shared" si="2"/>
        <v>0</v>
      </c>
      <c r="F58" s="98">
        <f>COUNTIFS(Tableau1[MOIS],'TF GLISSANT'!$B58,Tableau1[ANNEE],"2026",Tableau1[EVENEMENT],"Accident avec arrêt")</f>
        <v>0</v>
      </c>
      <c r="G58" s="82">
        <f t="shared" si="3"/>
        <v>0</v>
      </c>
      <c r="H58" s="98">
        <f>COUNTIFS(Tableau1[MOIS],'TF GLISSANT'!$B58,Tableau1[ANNEE],"2026",Tableau1[EVENEMENT],"Accident sans arrêt")</f>
        <v>0</v>
      </c>
      <c r="I58" s="112" t="str">
        <f t="shared" si="4"/>
        <v>#REF!</v>
      </c>
      <c r="J58" s="113" t="str">
        <f t="shared" si="5"/>
        <v>#DIV/0!</v>
      </c>
    </row>
    <row r="59" ht="15.75" customHeight="1">
      <c r="A59" s="77">
        <v>2026.0</v>
      </c>
      <c r="B59" s="79" t="s">
        <v>183</v>
      </c>
      <c r="C59" s="110" t="str">
        <f t="shared" si="1"/>
        <v>#DIV/0!</v>
      </c>
      <c r="D59" s="111"/>
      <c r="E59" s="108">
        <f t="shared" si="2"/>
        <v>0</v>
      </c>
      <c r="F59" s="98">
        <f>COUNTIFS(Tableau1[MOIS],'TF GLISSANT'!$B59,Tableau1[ANNEE],"2026",Tableau1[EVENEMENT],"Accident avec arrêt")</f>
        <v>0</v>
      </c>
      <c r="G59" s="82">
        <f t="shared" si="3"/>
        <v>0</v>
      </c>
      <c r="H59" s="98">
        <f>COUNTIFS(Tableau1[MOIS],'TF GLISSANT'!$B59,Tableau1[ANNEE],"2026",Tableau1[EVENEMENT],"Accident sans arrêt")</f>
        <v>0</v>
      </c>
      <c r="I59" s="112" t="str">
        <f t="shared" si="4"/>
        <v>#REF!</v>
      </c>
      <c r="J59" s="113" t="str">
        <f t="shared" si="5"/>
        <v>#DIV/0!</v>
      </c>
    </row>
    <row r="60" ht="15.75" customHeight="1">
      <c r="A60" s="77">
        <v>2026.0</v>
      </c>
      <c r="B60" s="79" t="s">
        <v>184</v>
      </c>
      <c r="C60" s="110" t="str">
        <f t="shared" si="1"/>
        <v>#DIV/0!</v>
      </c>
      <c r="D60" s="111"/>
      <c r="E60" s="108">
        <f t="shared" si="2"/>
        <v>0</v>
      </c>
      <c r="F60" s="98">
        <f>COUNTIFS(Tableau1[MOIS],'TF GLISSANT'!$B60,Tableau1[ANNEE],"2026",Tableau1[EVENEMENT],"Accident avec arrêt")</f>
        <v>0</v>
      </c>
      <c r="G60" s="82">
        <f t="shared" si="3"/>
        <v>0</v>
      </c>
      <c r="H60" s="98">
        <f>COUNTIFS(Tableau1[MOIS],'TF GLISSANT'!$B60,Tableau1[ANNEE],"2026",Tableau1[EVENEMENT],"Accident sans arrêt")</f>
        <v>0</v>
      </c>
      <c r="I60" s="112" t="str">
        <f t="shared" si="4"/>
        <v>#REF!</v>
      </c>
      <c r="J60" s="113" t="str">
        <f t="shared" si="5"/>
        <v>#DIV/0!</v>
      </c>
    </row>
    <row r="61" ht="15.75" customHeight="1">
      <c r="A61" s="77">
        <v>2026.0</v>
      </c>
      <c r="B61" s="79" t="s">
        <v>185</v>
      </c>
      <c r="C61" s="110" t="str">
        <f t="shared" si="1"/>
        <v>#DIV/0!</v>
      </c>
      <c r="D61" s="111"/>
      <c r="E61" s="108">
        <f t="shared" si="2"/>
        <v>0</v>
      </c>
      <c r="F61" s="98">
        <f>COUNTIFS(Tableau1[MOIS],'TF GLISSANT'!$B61,Tableau1[ANNEE],"2026",Tableau1[EVENEMENT],"Accident avec arrêt")</f>
        <v>0</v>
      </c>
      <c r="G61" s="82">
        <f t="shared" si="3"/>
        <v>0</v>
      </c>
      <c r="H61" s="98">
        <f>COUNTIFS(Tableau1[MOIS],'TF GLISSANT'!$B61,Tableau1[ANNEE],"2026",Tableau1[EVENEMENT],"Accident sans arrêt")</f>
        <v>0</v>
      </c>
      <c r="I61" s="112" t="str">
        <f t="shared" si="4"/>
        <v>#REF!</v>
      </c>
      <c r="J61" s="113" t="str">
        <f t="shared" si="5"/>
        <v>#DIV/0!</v>
      </c>
    </row>
    <row r="62" ht="15.75" customHeight="1">
      <c r="A62" s="77">
        <v>2026.0</v>
      </c>
      <c r="B62" s="79" t="s">
        <v>186</v>
      </c>
      <c r="C62" s="110" t="str">
        <f t="shared" si="1"/>
        <v>#DIV/0!</v>
      </c>
      <c r="D62" s="111"/>
      <c r="E62" s="108">
        <f t="shared" si="2"/>
        <v>0</v>
      </c>
      <c r="F62" s="98">
        <f>COUNTIFS(Tableau1[MOIS],'TF GLISSANT'!$B62,Tableau1[ANNEE],"2026",Tableau1[EVENEMENT],"Accident avec arrêt")</f>
        <v>0</v>
      </c>
      <c r="G62" s="82">
        <f t="shared" si="3"/>
        <v>0</v>
      </c>
      <c r="H62" s="98">
        <f>COUNTIFS(Tableau1[MOIS],'TF GLISSANT'!$B62,Tableau1[ANNEE],"2026",Tableau1[EVENEMENT],"Accident sans arrêt")</f>
        <v>0</v>
      </c>
      <c r="I62" s="112" t="str">
        <f t="shared" si="4"/>
        <v>#REF!</v>
      </c>
      <c r="J62" s="113" t="str">
        <f t="shared" si="5"/>
        <v>#DIV/0!</v>
      </c>
    </row>
    <row r="63" ht="15.75" customHeight="1">
      <c r="A63" s="77">
        <v>2026.0</v>
      </c>
      <c r="B63" s="79" t="s">
        <v>187</v>
      </c>
      <c r="C63" s="110" t="str">
        <f t="shared" si="1"/>
        <v>#DIV/0!</v>
      </c>
      <c r="D63" s="111"/>
      <c r="E63" s="108">
        <f t="shared" si="2"/>
        <v>0</v>
      </c>
      <c r="F63" s="98">
        <f>COUNTIFS(Tableau1[MOIS],'TF GLISSANT'!$B63,Tableau1[ANNEE],"2026",Tableau1[EVENEMENT],"Accident avec arrêt")</f>
        <v>0</v>
      </c>
      <c r="G63" s="82">
        <f t="shared" si="3"/>
        <v>0</v>
      </c>
      <c r="H63" s="98">
        <f>COUNTIFS(Tableau1[MOIS],'TF GLISSANT'!$B63,Tableau1[ANNEE],"2026",Tableau1[EVENEMENT],"Accident sans arrêt")</f>
        <v>0</v>
      </c>
      <c r="I63" s="112" t="str">
        <f t="shared" si="4"/>
        <v>#REF!</v>
      </c>
      <c r="J63" s="113" t="str">
        <f t="shared" si="5"/>
        <v>#DIV/0!</v>
      </c>
    </row>
    <row r="64" ht="15.75" customHeight="1">
      <c r="B64" s="64"/>
      <c r="C64" s="64"/>
      <c r="D64" s="64"/>
      <c r="E64" s="64"/>
      <c r="F64" s="64"/>
      <c r="G64" s="64"/>
      <c r="H64" s="64"/>
    </row>
    <row r="65" ht="15.75" customHeight="1">
      <c r="B65" s="64"/>
      <c r="C65" s="64"/>
      <c r="D65" s="64"/>
      <c r="E65" s="64"/>
      <c r="F65" s="64"/>
      <c r="G65" s="64"/>
      <c r="H65" s="64"/>
    </row>
    <row r="66" ht="15.75" customHeight="1">
      <c r="B66" s="64"/>
      <c r="C66" s="64"/>
      <c r="D66" s="64"/>
      <c r="E66" s="64"/>
      <c r="F66" s="64"/>
      <c r="G66" s="64"/>
      <c r="H66" s="64"/>
    </row>
    <row r="67" ht="15.75" customHeight="1">
      <c r="B67" s="64"/>
      <c r="C67" s="64"/>
      <c r="D67" s="64"/>
      <c r="E67" s="64"/>
      <c r="F67" s="64"/>
      <c r="G67" s="64"/>
      <c r="H67" s="64"/>
    </row>
    <row r="68" ht="15.75" customHeight="1">
      <c r="B68" s="64"/>
      <c r="C68" s="64"/>
      <c r="D68" s="64"/>
      <c r="E68" s="64"/>
      <c r="F68" s="64"/>
      <c r="G68" s="64"/>
      <c r="H68" s="64"/>
    </row>
    <row r="69" ht="15.75" customHeight="1">
      <c r="B69" s="64"/>
      <c r="C69" s="64"/>
      <c r="D69" s="64"/>
      <c r="E69" s="64"/>
      <c r="F69" s="64"/>
      <c r="G69" s="64"/>
      <c r="H69" s="64"/>
    </row>
    <row r="70" ht="15.75" customHeight="1">
      <c r="B70" s="64"/>
      <c r="C70" s="64"/>
      <c r="D70" s="64"/>
      <c r="E70" s="64"/>
      <c r="F70" s="64"/>
      <c r="G70" s="64"/>
      <c r="H70" s="64"/>
    </row>
    <row r="71" ht="15.75" customHeight="1">
      <c r="B71" s="64"/>
      <c r="C71" s="64"/>
      <c r="D71" s="64"/>
      <c r="E71" s="64"/>
      <c r="F71" s="64"/>
      <c r="G71" s="64"/>
      <c r="H71" s="64"/>
    </row>
    <row r="72" ht="15.75" customHeight="1">
      <c r="B72" s="64"/>
      <c r="C72" s="64"/>
      <c r="D72" s="64"/>
      <c r="E72" s="64"/>
      <c r="F72" s="64"/>
      <c r="G72" s="64"/>
      <c r="H72" s="64"/>
    </row>
    <row r="73" ht="15.75" customHeight="1">
      <c r="B73" s="64"/>
      <c r="C73" s="64"/>
      <c r="D73" s="64"/>
      <c r="E73" s="64"/>
      <c r="F73" s="64"/>
      <c r="G73" s="64"/>
      <c r="H73" s="64"/>
    </row>
    <row r="74" ht="15.75" customHeight="1">
      <c r="B74" s="64"/>
      <c r="C74" s="64"/>
      <c r="D74" s="64"/>
      <c r="E74" s="64"/>
      <c r="F74" s="64"/>
      <c r="G74" s="64"/>
      <c r="H74" s="64"/>
    </row>
    <row r="75" ht="15.75" customHeight="1">
      <c r="B75" s="64"/>
      <c r="C75" s="64"/>
      <c r="D75" s="64"/>
      <c r="E75" s="64"/>
      <c r="F75" s="64"/>
      <c r="G75" s="64"/>
      <c r="H75" s="64"/>
    </row>
    <row r="76" ht="15.75" customHeight="1">
      <c r="B76" s="64"/>
      <c r="C76" s="64"/>
      <c r="D76" s="64"/>
      <c r="E76" s="64"/>
      <c r="F76" s="64"/>
      <c r="G76" s="64"/>
      <c r="H76" s="64"/>
    </row>
    <row r="77" ht="15.75" customHeight="1">
      <c r="B77" s="64"/>
      <c r="C77" s="64"/>
      <c r="D77" s="64"/>
      <c r="E77" s="64"/>
      <c r="F77" s="64"/>
      <c r="G77" s="64"/>
      <c r="H77" s="64"/>
    </row>
    <row r="78" ht="15.75" customHeight="1">
      <c r="B78" s="64"/>
      <c r="C78" s="64"/>
      <c r="D78" s="64"/>
      <c r="E78" s="64"/>
      <c r="F78" s="64"/>
      <c r="G78" s="64"/>
      <c r="H78" s="64"/>
    </row>
    <row r="79" ht="15.75" customHeight="1">
      <c r="B79" s="64"/>
      <c r="C79" s="64"/>
      <c r="D79" s="64"/>
      <c r="E79" s="64"/>
      <c r="F79" s="64"/>
      <c r="G79" s="64"/>
      <c r="H79" s="64"/>
    </row>
    <row r="80" ht="15.75" customHeight="1">
      <c r="B80" s="64"/>
      <c r="C80" s="64"/>
      <c r="D80" s="64"/>
      <c r="E80" s="64"/>
      <c r="F80" s="64"/>
      <c r="G80" s="64"/>
      <c r="H80" s="64"/>
    </row>
    <row r="81" ht="15.75" customHeight="1">
      <c r="B81" s="64"/>
      <c r="C81" s="64"/>
      <c r="D81" s="64"/>
      <c r="E81" s="64"/>
      <c r="F81" s="64"/>
      <c r="G81" s="64"/>
      <c r="H81" s="64"/>
    </row>
    <row r="82" ht="15.75" customHeight="1">
      <c r="B82" s="64"/>
      <c r="C82" s="64"/>
      <c r="D82" s="64"/>
      <c r="E82" s="64"/>
      <c r="F82" s="64"/>
      <c r="G82" s="64"/>
      <c r="H82" s="64"/>
    </row>
    <row r="83" ht="15.75" customHeight="1">
      <c r="B83" s="64"/>
      <c r="C83" s="64"/>
      <c r="D83" s="64"/>
      <c r="E83" s="64"/>
      <c r="F83" s="64"/>
      <c r="G83" s="64"/>
      <c r="H83" s="64"/>
    </row>
    <row r="84" ht="15.75" customHeight="1">
      <c r="B84" s="64"/>
      <c r="C84" s="64"/>
      <c r="D84" s="64"/>
      <c r="E84" s="64"/>
      <c r="F84" s="64"/>
      <c r="G84" s="64"/>
      <c r="H84" s="64"/>
    </row>
    <row r="85" ht="15.75" customHeight="1">
      <c r="B85" s="64"/>
      <c r="C85" s="64"/>
      <c r="D85" s="64"/>
      <c r="E85" s="64"/>
      <c r="F85" s="64"/>
      <c r="G85" s="64"/>
      <c r="H85" s="64"/>
    </row>
    <row r="86" ht="15.75" customHeight="1">
      <c r="B86" s="64"/>
      <c r="C86" s="64"/>
      <c r="D86" s="64"/>
      <c r="E86" s="64"/>
      <c r="F86" s="64"/>
      <c r="G86" s="64"/>
      <c r="H86" s="64"/>
    </row>
    <row r="87" ht="15.75" customHeight="1">
      <c r="B87" s="64"/>
      <c r="C87" s="64"/>
      <c r="D87" s="64"/>
      <c r="E87" s="64"/>
      <c r="F87" s="64"/>
      <c r="G87" s="64"/>
      <c r="H87" s="64"/>
    </row>
    <row r="88" ht="15.75" customHeight="1">
      <c r="B88" s="64"/>
      <c r="C88" s="64"/>
      <c r="D88" s="64"/>
      <c r="E88" s="64"/>
      <c r="F88" s="64"/>
      <c r="G88" s="64"/>
      <c r="H88" s="64"/>
    </row>
    <row r="89" ht="15.75" customHeight="1">
      <c r="B89" s="64"/>
      <c r="C89" s="64"/>
      <c r="D89" s="64"/>
      <c r="E89" s="64"/>
      <c r="F89" s="64"/>
      <c r="G89" s="64"/>
      <c r="H89" s="64"/>
    </row>
    <row r="90" ht="15.75" customHeight="1">
      <c r="B90" s="64"/>
      <c r="C90" s="64"/>
      <c r="D90" s="64"/>
      <c r="E90" s="64"/>
      <c r="F90" s="64"/>
      <c r="G90" s="64"/>
      <c r="H90" s="64"/>
    </row>
    <row r="91" ht="15.75" customHeight="1">
      <c r="B91" s="64"/>
      <c r="C91" s="64"/>
      <c r="D91" s="64"/>
      <c r="E91" s="64"/>
      <c r="F91" s="64"/>
      <c r="G91" s="64"/>
      <c r="H91" s="64"/>
    </row>
    <row r="92" ht="15.75" customHeight="1">
      <c r="B92" s="64"/>
      <c r="C92" s="64"/>
      <c r="D92" s="64"/>
      <c r="E92" s="64"/>
      <c r="F92" s="64"/>
      <c r="G92" s="64"/>
      <c r="H92" s="64"/>
    </row>
    <row r="93" ht="15.75" customHeight="1">
      <c r="B93" s="64"/>
      <c r="C93" s="64"/>
      <c r="D93" s="64"/>
      <c r="E93" s="64"/>
      <c r="F93" s="64"/>
      <c r="G93" s="64"/>
      <c r="H93" s="64"/>
    </row>
    <row r="94" ht="15.75" customHeight="1">
      <c r="B94" s="64"/>
      <c r="C94" s="64"/>
      <c r="D94" s="64"/>
      <c r="E94" s="64"/>
      <c r="F94" s="64"/>
      <c r="G94" s="64"/>
      <c r="H94" s="64"/>
    </row>
    <row r="95" ht="15.75" customHeight="1">
      <c r="B95" s="64"/>
      <c r="C95" s="64"/>
      <c r="D95" s="64"/>
      <c r="E95" s="64"/>
      <c r="F95" s="64"/>
      <c r="G95" s="64"/>
      <c r="H95" s="64"/>
    </row>
    <row r="96" ht="15.75" customHeight="1">
      <c r="B96" s="64"/>
      <c r="C96" s="64"/>
      <c r="D96" s="64"/>
      <c r="E96" s="64"/>
      <c r="F96" s="64"/>
      <c r="G96" s="64"/>
      <c r="H96" s="64"/>
    </row>
    <row r="97" ht="15.75" customHeight="1">
      <c r="B97" s="64"/>
      <c r="C97" s="64"/>
      <c r="D97" s="64"/>
      <c r="E97" s="64"/>
      <c r="F97" s="64"/>
      <c r="G97" s="64"/>
      <c r="H97" s="64"/>
    </row>
    <row r="98" ht="15.75" customHeight="1">
      <c r="B98" s="64"/>
      <c r="C98" s="64"/>
      <c r="D98" s="64"/>
      <c r="E98" s="64"/>
      <c r="F98" s="64"/>
      <c r="G98" s="64"/>
      <c r="H98" s="64"/>
    </row>
    <row r="99" ht="15.75" customHeight="1">
      <c r="B99" s="64"/>
      <c r="C99" s="64"/>
      <c r="D99" s="64"/>
      <c r="E99" s="64"/>
      <c r="F99" s="64"/>
      <c r="G99" s="64"/>
      <c r="H99" s="64"/>
    </row>
    <row r="100" ht="15.75" customHeight="1">
      <c r="B100" s="64"/>
      <c r="C100" s="64"/>
      <c r="D100" s="64"/>
      <c r="E100" s="64"/>
      <c r="F100" s="64"/>
      <c r="G100" s="64"/>
      <c r="H100" s="64"/>
    </row>
    <row r="101" ht="15.75" customHeight="1">
      <c r="B101" s="64"/>
      <c r="C101" s="64"/>
      <c r="D101" s="64"/>
      <c r="E101" s="64"/>
      <c r="F101" s="64"/>
      <c r="G101" s="64"/>
      <c r="H101" s="64"/>
    </row>
    <row r="102" ht="15.75" customHeight="1">
      <c r="B102" s="64"/>
      <c r="C102" s="64"/>
      <c r="D102" s="64"/>
      <c r="E102" s="64"/>
      <c r="F102" s="64"/>
      <c r="G102" s="64"/>
      <c r="H102" s="64"/>
    </row>
    <row r="103" ht="15.75" customHeight="1">
      <c r="B103" s="64"/>
      <c r="C103" s="64"/>
      <c r="D103" s="64"/>
      <c r="E103" s="64"/>
      <c r="F103" s="64"/>
      <c r="G103" s="64"/>
      <c r="H103" s="64"/>
    </row>
    <row r="104" ht="15.75" customHeight="1">
      <c r="B104" s="64"/>
      <c r="C104" s="64"/>
      <c r="D104" s="64"/>
      <c r="E104" s="64"/>
      <c r="F104" s="64"/>
      <c r="G104" s="64"/>
      <c r="H104" s="64"/>
    </row>
    <row r="105" ht="15.75" customHeight="1">
      <c r="B105" s="64"/>
      <c r="C105" s="64"/>
      <c r="D105" s="64"/>
      <c r="E105" s="64"/>
      <c r="F105" s="64"/>
      <c r="G105" s="64"/>
      <c r="H105" s="64"/>
    </row>
    <row r="106" ht="15.75" customHeight="1">
      <c r="B106" s="64"/>
      <c r="C106" s="64"/>
      <c r="D106" s="64"/>
      <c r="E106" s="64"/>
      <c r="F106" s="64"/>
      <c r="G106" s="64"/>
      <c r="H106" s="64"/>
    </row>
    <row r="107" ht="15.75" customHeight="1">
      <c r="B107" s="64"/>
      <c r="C107" s="64"/>
      <c r="D107" s="64"/>
      <c r="E107" s="64"/>
      <c r="F107" s="64"/>
      <c r="G107" s="64"/>
      <c r="H107" s="64"/>
    </row>
    <row r="108" ht="15.75" customHeight="1">
      <c r="B108" s="64"/>
      <c r="C108" s="64"/>
      <c r="D108" s="64"/>
      <c r="E108" s="64"/>
      <c r="F108" s="64"/>
      <c r="G108" s="64"/>
      <c r="H108" s="64"/>
    </row>
    <row r="109" ht="15.75" customHeight="1">
      <c r="B109" s="64"/>
      <c r="C109" s="64"/>
      <c r="D109" s="64"/>
      <c r="E109" s="64"/>
      <c r="F109" s="64"/>
      <c r="G109" s="64"/>
      <c r="H109" s="64"/>
    </row>
    <row r="110" ht="15.75" customHeight="1">
      <c r="B110" s="64"/>
      <c r="C110" s="64"/>
      <c r="D110" s="64"/>
      <c r="E110" s="64"/>
      <c r="F110" s="64"/>
      <c r="G110" s="64"/>
      <c r="H110" s="64"/>
    </row>
    <row r="111" ht="15.75" customHeight="1">
      <c r="B111" s="64"/>
      <c r="C111" s="64"/>
      <c r="D111" s="64"/>
      <c r="E111" s="64"/>
      <c r="F111" s="64"/>
      <c r="G111" s="64"/>
      <c r="H111" s="64"/>
    </row>
    <row r="112" ht="15.75" customHeight="1">
      <c r="B112" s="64"/>
      <c r="C112" s="64"/>
      <c r="D112" s="64"/>
      <c r="E112" s="64"/>
      <c r="F112" s="64"/>
      <c r="G112" s="64"/>
      <c r="H112" s="64"/>
    </row>
    <row r="113" ht="15.75" customHeight="1">
      <c r="B113" s="64"/>
      <c r="C113" s="64"/>
      <c r="D113" s="64"/>
      <c r="E113" s="64"/>
      <c r="F113" s="64"/>
      <c r="G113" s="64"/>
      <c r="H113" s="64"/>
    </row>
    <row r="114" ht="15.75" customHeight="1">
      <c r="B114" s="64"/>
      <c r="C114" s="64"/>
      <c r="D114" s="64"/>
      <c r="E114" s="64"/>
      <c r="F114" s="64"/>
      <c r="G114" s="64"/>
      <c r="H114" s="64"/>
    </row>
    <row r="115" ht="15.75" customHeight="1">
      <c r="B115" s="64"/>
      <c r="C115" s="64"/>
      <c r="D115" s="64"/>
      <c r="E115" s="64"/>
      <c r="F115" s="64"/>
      <c r="G115" s="64"/>
      <c r="H115" s="64"/>
    </row>
    <row r="116" ht="15.75" customHeight="1">
      <c r="B116" s="64"/>
      <c r="C116" s="64"/>
      <c r="D116" s="64"/>
      <c r="E116" s="64"/>
      <c r="F116" s="64"/>
      <c r="G116" s="64"/>
      <c r="H116" s="64"/>
    </row>
    <row r="117" ht="15.75" customHeight="1">
      <c r="B117" s="64"/>
      <c r="C117" s="64"/>
      <c r="D117" s="64"/>
      <c r="E117" s="64"/>
      <c r="F117" s="64"/>
      <c r="G117" s="64"/>
      <c r="H117" s="64"/>
    </row>
    <row r="118" ht="15.75" customHeight="1">
      <c r="B118" s="64"/>
      <c r="C118" s="64"/>
      <c r="D118" s="64"/>
      <c r="E118" s="64"/>
      <c r="F118" s="64"/>
      <c r="G118" s="64"/>
      <c r="H118" s="64"/>
    </row>
    <row r="119" ht="15.75" customHeight="1">
      <c r="B119" s="64"/>
      <c r="C119" s="64"/>
      <c r="D119" s="64"/>
      <c r="E119" s="64"/>
      <c r="F119" s="64"/>
      <c r="G119" s="64"/>
      <c r="H119" s="64"/>
    </row>
    <row r="120" ht="15.75" customHeight="1">
      <c r="B120" s="64"/>
      <c r="C120" s="64"/>
      <c r="D120" s="64"/>
      <c r="E120" s="64"/>
      <c r="F120" s="64"/>
      <c r="G120" s="64"/>
      <c r="H120" s="64"/>
    </row>
    <row r="121" ht="15.75" customHeight="1">
      <c r="B121" s="64"/>
      <c r="C121" s="64"/>
      <c r="D121" s="64"/>
      <c r="E121" s="64"/>
      <c r="F121" s="64"/>
      <c r="G121" s="64"/>
      <c r="H121" s="64"/>
    </row>
    <row r="122" ht="15.75" customHeight="1">
      <c r="B122" s="64"/>
      <c r="C122" s="64"/>
      <c r="D122" s="64"/>
      <c r="E122" s="64"/>
      <c r="F122" s="64"/>
      <c r="G122" s="64"/>
      <c r="H122" s="64"/>
    </row>
    <row r="123" ht="15.75" customHeight="1">
      <c r="B123" s="64"/>
      <c r="C123" s="64"/>
      <c r="D123" s="64"/>
      <c r="E123" s="64"/>
      <c r="F123" s="64"/>
      <c r="G123" s="64"/>
      <c r="H123" s="64"/>
    </row>
    <row r="124" ht="15.75" customHeight="1">
      <c r="B124" s="64"/>
      <c r="C124" s="64"/>
      <c r="D124" s="64"/>
      <c r="E124" s="64"/>
      <c r="F124" s="64"/>
      <c r="G124" s="64"/>
      <c r="H124" s="64"/>
    </row>
    <row r="125" ht="15.75" customHeight="1">
      <c r="B125" s="64"/>
      <c r="C125" s="64"/>
      <c r="D125" s="64"/>
      <c r="E125" s="64"/>
      <c r="F125" s="64"/>
      <c r="G125" s="64"/>
      <c r="H125" s="64"/>
    </row>
    <row r="126" ht="15.75" customHeight="1">
      <c r="B126" s="64"/>
      <c r="C126" s="64"/>
      <c r="D126" s="64"/>
      <c r="E126" s="64"/>
      <c r="F126" s="64"/>
      <c r="G126" s="64"/>
      <c r="H126" s="64"/>
    </row>
    <row r="127" ht="15.75" customHeight="1">
      <c r="B127" s="64"/>
      <c r="C127" s="64"/>
      <c r="D127" s="64"/>
      <c r="E127" s="64"/>
      <c r="F127" s="64"/>
      <c r="G127" s="64"/>
      <c r="H127" s="64"/>
    </row>
    <row r="128" ht="15.75" customHeight="1">
      <c r="B128" s="64"/>
      <c r="C128" s="64"/>
      <c r="D128" s="64"/>
      <c r="E128" s="64"/>
      <c r="F128" s="64"/>
      <c r="G128" s="64"/>
      <c r="H128" s="64"/>
    </row>
    <row r="129" ht="15.75" customHeight="1">
      <c r="B129" s="64"/>
      <c r="C129" s="64"/>
      <c r="D129" s="64"/>
      <c r="E129" s="64"/>
      <c r="F129" s="64"/>
      <c r="G129" s="64"/>
      <c r="H129" s="64"/>
    </row>
    <row r="130" ht="15.75" customHeight="1">
      <c r="B130" s="64"/>
      <c r="C130" s="64"/>
      <c r="D130" s="64"/>
      <c r="E130" s="64"/>
      <c r="F130" s="64"/>
      <c r="G130" s="64"/>
      <c r="H130" s="64"/>
    </row>
    <row r="131" ht="15.75" customHeight="1">
      <c r="B131" s="64"/>
      <c r="C131" s="64"/>
      <c r="D131" s="64"/>
      <c r="E131" s="64"/>
      <c r="F131" s="64"/>
      <c r="G131" s="64"/>
      <c r="H131" s="64"/>
    </row>
    <row r="132" ht="15.75" customHeight="1">
      <c r="B132" s="64"/>
      <c r="C132" s="64"/>
      <c r="D132" s="64"/>
      <c r="E132" s="64"/>
      <c r="F132" s="64"/>
      <c r="G132" s="64"/>
      <c r="H132" s="64"/>
    </row>
    <row r="133" ht="15.75" customHeight="1">
      <c r="B133" s="64"/>
      <c r="C133" s="64"/>
      <c r="D133" s="64"/>
      <c r="E133" s="64"/>
      <c r="F133" s="64"/>
      <c r="G133" s="64"/>
      <c r="H133" s="64"/>
    </row>
    <row r="134" ht="15.75" customHeight="1">
      <c r="B134" s="64"/>
      <c r="C134" s="64"/>
      <c r="D134" s="64"/>
      <c r="E134" s="64"/>
      <c r="F134" s="64"/>
      <c r="G134" s="64"/>
      <c r="H134" s="64"/>
    </row>
    <row r="135" ht="15.75" customHeight="1">
      <c r="B135" s="64"/>
      <c r="C135" s="64"/>
      <c r="D135" s="64"/>
      <c r="E135" s="64"/>
      <c r="F135" s="64"/>
      <c r="G135" s="64"/>
      <c r="H135" s="64"/>
    </row>
    <row r="136" ht="15.75" customHeight="1">
      <c r="B136" s="64"/>
      <c r="C136" s="64"/>
      <c r="D136" s="64"/>
      <c r="E136" s="64"/>
      <c r="F136" s="64"/>
      <c r="G136" s="64"/>
      <c r="H136" s="64"/>
    </row>
    <row r="137" ht="15.75" customHeight="1">
      <c r="B137" s="64"/>
      <c r="C137" s="64"/>
      <c r="D137" s="64"/>
      <c r="E137" s="64"/>
      <c r="F137" s="64"/>
      <c r="G137" s="64"/>
      <c r="H137" s="64"/>
    </row>
    <row r="138" ht="15.75" customHeight="1">
      <c r="B138" s="64"/>
      <c r="C138" s="64"/>
      <c r="D138" s="64"/>
      <c r="E138" s="64"/>
      <c r="F138" s="64"/>
      <c r="G138" s="64"/>
      <c r="H138" s="64"/>
    </row>
    <row r="139" ht="15.75" customHeight="1">
      <c r="B139" s="64"/>
      <c r="C139" s="64"/>
      <c r="D139" s="64"/>
      <c r="E139" s="64"/>
      <c r="F139" s="64"/>
      <c r="G139" s="64"/>
      <c r="H139" s="64"/>
    </row>
    <row r="140" ht="15.75" customHeight="1">
      <c r="B140" s="64"/>
      <c r="C140" s="64"/>
      <c r="D140" s="64"/>
      <c r="E140" s="64"/>
      <c r="F140" s="64"/>
      <c r="G140" s="64"/>
      <c r="H140" s="64"/>
    </row>
    <row r="141" ht="15.75" customHeight="1">
      <c r="B141" s="64"/>
      <c r="C141" s="64"/>
      <c r="D141" s="64"/>
      <c r="E141" s="64"/>
      <c r="F141" s="64"/>
      <c r="G141" s="64"/>
      <c r="H141" s="64"/>
    </row>
    <row r="142" ht="15.75" customHeight="1">
      <c r="B142" s="64"/>
      <c r="C142" s="64"/>
      <c r="D142" s="64"/>
      <c r="E142" s="64"/>
      <c r="F142" s="64"/>
      <c r="G142" s="64"/>
      <c r="H142" s="64"/>
    </row>
    <row r="143" ht="15.75" customHeight="1">
      <c r="B143" s="64"/>
      <c r="C143" s="64"/>
      <c r="D143" s="64"/>
      <c r="E143" s="64"/>
      <c r="F143" s="64"/>
      <c r="G143" s="64"/>
      <c r="H143" s="64"/>
    </row>
    <row r="144" ht="15.75" customHeight="1">
      <c r="B144" s="64"/>
      <c r="C144" s="64"/>
      <c r="D144" s="64"/>
      <c r="E144" s="64"/>
      <c r="F144" s="64"/>
      <c r="G144" s="64"/>
      <c r="H144" s="64"/>
    </row>
    <row r="145" ht="15.75" customHeight="1">
      <c r="B145" s="64"/>
      <c r="C145" s="64"/>
      <c r="D145" s="64"/>
      <c r="E145" s="64"/>
      <c r="F145" s="64"/>
      <c r="G145" s="64"/>
      <c r="H145" s="64"/>
    </row>
    <row r="146" ht="15.75" customHeight="1">
      <c r="B146" s="64"/>
      <c r="C146" s="64"/>
      <c r="D146" s="64"/>
      <c r="E146" s="64"/>
      <c r="F146" s="64"/>
      <c r="G146" s="64"/>
      <c r="H146" s="64"/>
    </row>
    <row r="147" ht="15.75" customHeight="1">
      <c r="B147" s="64"/>
      <c r="C147" s="64"/>
      <c r="D147" s="64"/>
      <c r="E147" s="64"/>
      <c r="F147" s="64"/>
      <c r="G147" s="64"/>
      <c r="H147" s="64"/>
    </row>
    <row r="148" ht="15.75" customHeight="1">
      <c r="B148" s="64"/>
      <c r="C148" s="64"/>
      <c r="D148" s="64"/>
      <c r="E148" s="64"/>
      <c r="F148" s="64"/>
      <c r="G148" s="64"/>
      <c r="H148" s="64"/>
    </row>
    <row r="149" ht="15.75" customHeight="1">
      <c r="B149" s="64"/>
      <c r="C149" s="64"/>
      <c r="D149" s="64"/>
      <c r="E149" s="64"/>
      <c r="F149" s="64"/>
      <c r="G149" s="64"/>
      <c r="H149" s="64"/>
    </row>
    <row r="150" ht="15.75" customHeight="1">
      <c r="B150" s="64"/>
      <c r="C150" s="64"/>
      <c r="D150" s="64"/>
      <c r="E150" s="64"/>
      <c r="F150" s="64"/>
      <c r="G150" s="64"/>
      <c r="H150" s="64"/>
    </row>
    <row r="151" ht="15.75" customHeight="1">
      <c r="B151" s="64"/>
      <c r="C151" s="64"/>
      <c r="D151" s="64"/>
      <c r="E151" s="64"/>
      <c r="F151" s="64"/>
      <c r="G151" s="64"/>
      <c r="H151" s="64"/>
    </row>
    <row r="152" ht="15.75" customHeight="1">
      <c r="B152" s="64"/>
      <c r="C152" s="64"/>
      <c r="D152" s="64"/>
      <c r="E152" s="64"/>
      <c r="F152" s="64"/>
      <c r="G152" s="64"/>
      <c r="H152" s="64"/>
    </row>
    <row r="153" ht="15.75" customHeight="1">
      <c r="B153" s="64"/>
      <c r="C153" s="64"/>
      <c r="D153" s="64"/>
      <c r="E153" s="64"/>
      <c r="F153" s="64"/>
      <c r="G153" s="64"/>
      <c r="H153" s="64"/>
    </row>
    <row r="154" ht="15.75" customHeight="1">
      <c r="B154" s="64"/>
      <c r="C154" s="64"/>
      <c r="D154" s="64"/>
      <c r="E154" s="64"/>
      <c r="F154" s="64"/>
      <c r="G154" s="64"/>
      <c r="H154" s="64"/>
    </row>
    <row r="155" ht="15.75" customHeight="1">
      <c r="B155" s="64"/>
      <c r="C155" s="64"/>
      <c r="D155" s="64"/>
      <c r="E155" s="64"/>
      <c r="F155" s="64"/>
      <c r="G155" s="64"/>
      <c r="H155" s="64"/>
    </row>
    <row r="156" ht="15.75" customHeight="1">
      <c r="B156" s="64"/>
      <c r="C156" s="64"/>
      <c r="D156" s="64"/>
      <c r="E156" s="64"/>
      <c r="F156" s="64"/>
      <c r="G156" s="64"/>
      <c r="H156" s="64"/>
    </row>
    <row r="157" ht="15.75" customHeight="1">
      <c r="B157" s="64"/>
      <c r="C157" s="64"/>
      <c r="D157" s="64"/>
      <c r="E157" s="64"/>
      <c r="F157" s="64"/>
      <c r="G157" s="64"/>
      <c r="H157" s="64"/>
    </row>
    <row r="158" ht="15.75" customHeight="1">
      <c r="B158" s="64"/>
      <c r="C158" s="64"/>
      <c r="D158" s="64"/>
      <c r="E158" s="64"/>
      <c r="F158" s="64"/>
      <c r="G158" s="64"/>
      <c r="H158" s="64"/>
    </row>
    <row r="159" ht="15.75" customHeight="1">
      <c r="B159" s="64"/>
      <c r="C159" s="64"/>
      <c r="D159" s="64"/>
      <c r="E159" s="64"/>
      <c r="F159" s="64"/>
      <c r="G159" s="64"/>
      <c r="H159" s="64"/>
    </row>
    <row r="160" ht="15.75" customHeight="1">
      <c r="B160" s="64"/>
      <c r="C160" s="64"/>
      <c r="D160" s="64"/>
      <c r="E160" s="64"/>
      <c r="F160" s="64"/>
      <c r="G160" s="64"/>
      <c r="H160" s="64"/>
    </row>
    <row r="161" ht="15.75" customHeight="1">
      <c r="B161" s="64"/>
      <c r="C161" s="64"/>
      <c r="D161" s="64"/>
      <c r="E161" s="64"/>
      <c r="F161" s="64"/>
      <c r="G161" s="64"/>
      <c r="H161" s="64"/>
    </row>
    <row r="162" ht="15.75" customHeight="1">
      <c r="B162" s="64"/>
      <c r="C162" s="64"/>
      <c r="D162" s="64"/>
      <c r="E162" s="64"/>
      <c r="F162" s="64"/>
      <c r="G162" s="64"/>
      <c r="H162" s="64"/>
    </row>
    <row r="163" ht="15.75" customHeight="1">
      <c r="B163" s="64"/>
      <c r="C163" s="64"/>
      <c r="D163" s="64"/>
      <c r="E163" s="64"/>
      <c r="F163" s="64"/>
      <c r="G163" s="64"/>
      <c r="H163" s="64"/>
    </row>
    <row r="164" ht="15.75" customHeight="1">
      <c r="B164" s="64"/>
      <c r="C164" s="64"/>
      <c r="D164" s="64"/>
      <c r="E164" s="64"/>
      <c r="F164" s="64"/>
      <c r="G164" s="64"/>
      <c r="H164" s="64"/>
    </row>
    <row r="165" ht="15.75" customHeight="1">
      <c r="B165" s="64"/>
      <c r="C165" s="64"/>
      <c r="D165" s="64"/>
      <c r="E165" s="64"/>
      <c r="F165" s="64"/>
      <c r="G165" s="64"/>
      <c r="H165" s="64"/>
    </row>
    <row r="166" ht="15.75" customHeight="1">
      <c r="B166" s="64"/>
      <c r="C166" s="64"/>
      <c r="D166" s="64"/>
      <c r="E166" s="64"/>
      <c r="F166" s="64"/>
      <c r="G166" s="64"/>
      <c r="H166" s="64"/>
    </row>
    <row r="167" ht="15.75" customHeight="1">
      <c r="B167" s="64"/>
      <c r="C167" s="64"/>
      <c r="D167" s="64"/>
      <c r="E167" s="64"/>
      <c r="F167" s="64"/>
      <c r="G167" s="64"/>
      <c r="H167" s="64"/>
    </row>
    <row r="168" ht="15.75" customHeight="1">
      <c r="B168" s="64"/>
      <c r="C168" s="64"/>
      <c r="D168" s="64"/>
      <c r="E168" s="64"/>
      <c r="F168" s="64"/>
      <c r="G168" s="64"/>
      <c r="H168" s="64"/>
    </row>
    <row r="169" ht="15.75" customHeight="1">
      <c r="B169" s="64"/>
      <c r="C169" s="64"/>
      <c r="D169" s="64"/>
      <c r="E169" s="64"/>
      <c r="F169" s="64"/>
      <c r="G169" s="64"/>
      <c r="H169" s="64"/>
    </row>
    <row r="170" ht="15.75" customHeight="1">
      <c r="B170" s="64"/>
      <c r="C170" s="64"/>
      <c r="D170" s="64"/>
      <c r="E170" s="64"/>
      <c r="F170" s="64"/>
      <c r="G170" s="64"/>
      <c r="H170" s="64"/>
    </row>
    <row r="171" ht="15.75" customHeight="1">
      <c r="B171" s="64"/>
      <c r="C171" s="64"/>
      <c r="D171" s="64"/>
      <c r="E171" s="64"/>
      <c r="F171" s="64"/>
      <c r="G171" s="64"/>
      <c r="H171" s="64"/>
    </row>
    <row r="172" ht="15.75" customHeight="1">
      <c r="B172" s="64"/>
      <c r="C172" s="64"/>
      <c r="D172" s="64"/>
      <c r="E172" s="64"/>
      <c r="F172" s="64"/>
      <c r="G172" s="64"/>
      <c r="H172" s="64"/>
    </row>
    <row r="173" ht="15.75" customHeight="1">
      <c r="B173" s="64"/>
      <c r="C173" s="64"/>
      <c r="D173" s="64"/>
      <c r="E173" s="64"/>
      <c r="F173" s="64"/>
      <c r="G173" s="64"/>
      <c r="H173" s="64"/>
    </row>
    <row r="174" ht="15.75" customHeight="1">
      <c r="B174" s="64"/>
      <c r="C174" s="64"/>
      <c r="D174" s="64"/>
      <c r="E174" s="64"/>
      <c r="F174" s="64"/>
      <c r="G174" s="64"/>
      <c r="H174" s="64"/>
    </row>
    <row r="175" ht="15.75" customHeight="1">
      <c r="B175" s="64"/>
      <c r="C175" s="64"/>
      <c r="D175" s="64"/>
      <c r="E175" s="64"/>
      <c r="F175" s="64"/>
      <c r="G175" s="64"/>
      <c r="H175" s="64"/>
    </row>
    <row r="176" ht="15.75" customHeight="1">
      <c r="B176" s="64"/>
      <c r="C176" s="64"/>
      <c r="D176" s="64"/>
      <c r="E176" s="64"/>
      <c r="F176" s="64"/>
      <c r="G176" s="64"/>
      <c r="H176" s="64"/>
    </row>
    <row r="177" ht="15.75" customHeight="1">
      <c r="B177" s="64"/>
      <c r="C177" s="64"/>
      <c r="D177" s="64"/>
      <c r="E177" s="64"/>
      <c r="F177" s="64"/>
      <c r="G177" s="64"/>
      <c r="H177" s="64"/>
    </row>
    <row r="178" ht="15.75" customHeight="1">
      <c r="B178" s="64"/>
      <c r="C178" s="64"/>
      <c r="D178" s="64"/>
      <c r="E178" s="64"/>
      <c r="F178" s="64"/>
      <c r="G178" s="64"/>
      <c r="H178" s="64"/>
    </row>
    <row r="179" ht="15.75" customHeight="1">
      <c r="B179" s="64"/>
      <c r="C179" s="64"/>
      <c r="D179" s="64"/>
      <c r="E179" s="64"/>
      <c r="F179" s="64"/>
      <c r="G179" s="64"/>
      <c r="H179" s="64"/>
    </row>
    <row r="180" ht="15.75" customHeight="1">
      <c r="B180" s="64"/>
      <c r="C180" s="64"/>
      <c r="D180" s="64"/>
      <c r="E180" s="64"/>
      <c r="F180" s="64"/>
      <c r="G180" s="64"/>
      <c r="H180" s="64"/>
    </row>
    <row r="181" ht="15.75" customHeight="1">
      <c r="B181" s="64"/>
      <c r="C181" s="64"/>
      <c r="D181" s="64"/>
      <c r="E181" s="64"/>
      <c r="F181" s="64"/>
      <c r="G181" s="64"/>
      <c r="H181" s="64"/>
    </row>
    <row r="182" ht="15.75" customHeight="1">
      <c r="B182" s="64"/>
      <c r="C182" s="64"/>
      <c r="D182" s="64"/>
      <c r="E182" s="64"/>
      <c r="F182" s="64"/>
      <c r="G182" s="64"/>
      <c r="H182" s="64"/>
    </row>
    <row r="183" ht="15.75" customHeight="1">
      <c r="B183" s="64"/>
      <c r="C183" s="64"/>
      <c r="D183" s="64"/>
      <c r="E183" s="64"/>
      <c r="F183" s="64"/>
      <c r="G183" s="64"/>
      <c r="H183" s="64"/>
    </row>
    <row r="184" ht="15.75" customHeight="1">
      <c r="B184" s="64"/>
      <c r="C184" s="64"/>
      <c r="D184" s="64"/>
      <c r="E184" s="64"/>
      <c r="F184" s="64"/>
      <c r="G184" s="64"/>
      <c r="H184" s="64"/>
    </row>
    <row r="185" ht="15.75" customHeight="1">
      <c r="B185" s="64"/>
      <c r="C185" s="64"/>
      <c r="D185" s="64"/>
      <c r="E185" s="64"/>
      <c r="F185" s="64"/>
      <c r="G185" s="64"/>
      <c r="H185" s="64"/>
    </row>
    <row r="186" ht="15.75" customHeight="1">
      <c r="B186" s="64"/>
      <c r="C186" s="64"/>
      <c r="D186" s="64"/>
      <c r="E186" s="64"/>
      <c r="F186" s="64"/>
      <c r="G186" s="64"/>
      <c r="H186" s="64"/>
    </row>
    <row r="187" ht="15.75" customHeight="1">
      <c r="B187" s="64"/>
      <c r="C187" s="64"/>
      <c r="D187" s="64"/>
      <c r="E187" s="64"/>
      <c r="F187" s="64"/>
      <c r="G187" s="64"/>
      <c r="H187" s="64"/>
    </row>
    <row r="188" ht="15.75" customHeight="1">
      <c r="B188" s="64"/>
      <c r="C188" s="64"/>
      <c r="D188" s="64"/>
      <c r="E188" s="64"/>
      <c r="F188" s="64"/>
      <c r="G188" s="64"/>
      <c r="H188" s="64"/>
    </row>
    <row r="189" ht="15.75" customHeight="1">
      <c r="B189" s="64"/>
      <c r="C189" s="64"/>
      <c r="D189" s="64"/>
      <c r="E189" s="64"/>
      <c r="F189" s="64"/>
      <c r="G189" s="64"/>
      <c r="H189" s="64"/>
    </row>
    <row r="190" ht="15.75" customHeight="1">
      <c r="B190" s="64"/>
      <c r="C190" s="64"/>
      <c r="D190" s="64"/>
      <c r="E190" s="64"/>
      <c r="F190" s="64"/>
      <c r="G190" s="64"/>
      <c r="H190" s="64"/>
    </row>
    <row r="191" ht="15.75" customHeight="1">
      <c r="B191" s="64"/>
      <c r="C191" s="64"/>
      <c r="D191" s="64"/>
      <c r="E191" s="64"/>
      <c r="F191" s="64"/>
      <c r="G191" s="64"/>
      <c r="H191" s="64"/>
    </row>
    <row r="192" ht="15.75" customHeight="1">
      <c r="B192" s="64"/>
      <c r="C192" s="64"/>
      <c r="D192" s="64"/>
      <c r="E192" s="64"/>
      <c r="F192" s="64"/>
      <c r="G192" s="64"/>
      <c r="H192" s="64"/>
    </row>
    <row r="193" ht="15.75" customHeight="1">
      <c r="B193" s="64"/>
      <c r="C193" s="64"/>
      <c r="D193" s="64"/>
      <c r="E193" s="64"/>
      <c r="F193" s="64"/>
      <c r="G193" s="64"/>
      <c r="H193" s="64"/>
    </row>
    <row r="194" ht="15.75" customHeight="1">
      <c r="B194" s="64"/>
      <c r="C194" s="64"/>
      <c r="D194" s="64"/>
      <c r="E194" s="64"/>
      <c r="F194" s="64"/>
      <c r="G194" s="64"/>
      <c r="H194" s="64"/>
    </row>
    <row r="195" ht="15.75" customHeight="1">
      <c r="B195" s="64"/>
      <c r="C195" s="64"/>
      <c r="D195" s="64"/>
      <c r="E195" s="64"/>
      <c r="F195" s="64"/>
      <c r="G195" s="64"/>
      <c r="H195" s="64"/>
    </row>
    <row r="196" ht="15.75" customHeight="1">
      <c r="B196" s="64"/>
      <c r="C196" s="64"/>
      <c r="D196" s="64"/>
      <c r="E196" s="64"/>
      <c r="F196" s="64"/>
      <c r="G196" s="64"/>
      <c r="H196" s="64"/>
    </row>
    <row r="197" ht="15.75" customHeight="1">
      <c r="B197" s="64"/>
      <c r="C197" s="64"/>
      <c r="D197" s="64"/>
      <c r="E197" s="64"/>
      <c r="F197" s="64"/>
      <c r="G197" s="64"/>
      <c r="H197" s="64"/>
    </row>
    <row r="198" ht="15.75" customHeight="1">
      <c r="B198" s="64"/>
      <c r="C198" s="64"/>
      <c r="D198" s="64"/>
      <c r="E198" s="64"/>
      <c r="F198" s="64"/>
      <c r="G198" s="64"/>
      <c r="H198" s="64"/>
    </row>
    <row r="199" ht="15.75" customHeight="1">
      <c r="B199" s="64"/>
      <c r="C199" s="64"/>
      <c r="D199" s="64"/>
      <c r="E199" s="64"/>
      <c r="F199" s="64"/>
      <c r="G199" s="64"/>
      <c r="H199" s="64"/>
    </row>
    <row r="200" ht="15.75" customHeight="1">
      <c r="B200" s="64"/>
      <c r="C200" s="64"/>
      <c r="D200" s="64"/>
      <c r="E200" s="64"/>
      <c r="F200" s="64"/>
      <c r="G200" s="64"/>
      <c r="H200" s="64"/>
    </row>
    <row r="201" ht="15.75" customHeight="1">
      <c r="B201" s="64"/>
      <c r="C201" s="64"/>
      <c r="D201" s="64"/>
      <c r="E201" s="64"/>
      <c r="F201" s="64"/>
      <c r="G201" s="64"/>
      <c r="H201" s="64"/>
    </row>
    <row r="202" ht="15.75" customHeight="1">
      <c r="B202" s="64"/>
      <c r="C202" s="64"/>
      <c r="D202" s="64"/>
      <c r="E202" s="64"/>
      <c r="F202" s="64"/>
      <c r="G202" s="64"/>
      <c r="H202" s="64"/>
    </row>
    <row r="203" ht="15.75" customHeight="1">
      <c r="B203" s="64"/>
      <c r="C203" s="64"/>
      <c r="D203" s="64"/>
      <c r="E203" s="64"/>
      <c r="F203" s="64"/>
      <c r="G203" s="64"/>
      <c r="H203" s="64"/>
    </row>
    <row r="204" ht="15.75" customHeight="1">
      <c r="B204" s="64"/>
      <c r="C204" s="64"/>
      <c r="D204" s="64"/>
      <c r="E204" s="64"/>
      <c r="F204" s="64"/>
      <c r="G204" s="64"/>
      <c r="H204" s="64"/>
    </row>
    <row r="205" ht="15.75" customHeight="1">
      <c r="B205" s="64"/>
      <c r="C205" s="64"/>
      <c r="D205" s="64"/>
      <c r="E205" s="64"/>
      <c r="F205" s="64"/>
      <c r="G205" s="64"/>
      <c r="H205" s="64"/>
    </row>
    <row r="206" ht="15.75" customHeight="1">
      <c r="B206" s="64"/>
      <c r="C206" s="64"/>
      <c r="D206" s="64"/>
      <c r="E206" s="64"/>
      <c r="F206" s="64"/>
      <c r="G206" s="64"/>
      <c r="H206" s="64"/>
    </row>
    <row r="207" ht="15.75" customHeight="1">
      <c r="B207" s="64"/>
      <c r="C207" s="64"/>
      <c r="D207" s="64"/>
      <c r="E207" s="64"/>
      <c r="F207" s="64"/>
      <c r="G207" s="64"/>
      <c r="H207" s="64"/>
    </row>
    <row r="208" ht="15.75" customHeight="1">
      <c r="B208" s="64"/>
      <c r="C208" s="64"/>
      <c r="D208" s="64"/>
      <c r="E208" s="64"/>
      <c r="F208" s="64"/>
      <c r="G208" s="64"/>
      <c r="H208" s="64"/>
    </row>
    <row r="209" ht="15.75" customHeight="1">
      <c r="B209" s="64"/>
      <c r="C209" s="64"/>
      <c r="D209" s="64"/>
      <c r="E209" s="64"/>
      <c r="F209" s="64"/>
      <c r="G209" s="64"/>
      <c r="H209" s="64"/>
    </row>
    <row r="210" ht="15.75" customHeight="1">
      <c r="B210" s="64"/>
      <c r="C210" s="64"/>
      <c r="D210" s="64"/>
      <c r="E210" s="64"/>
      <c r="F210" s="64"/>
      <c r="G210" s="64"/>
      <c r="H210" s="64"/>
    </row>
    <row r="211" ht="15.75" customHeight="1">
      <c r="B211" s="64"/>
      <c r="C211" s="64"/>
      <c r="D211" s="64"/>
      <c r="E211" s="64"/>
      <c r="F211" s="64"/>
      <c r="G211" s="64"/>
      <c r="H211" s="64"/>
    </row>
    <row r="212" ht="15.75" customHeight="1">
      <c r="B212" s="64"/>
      <c r="C212" s="64"/>
      <c r="D212" s="64"/>
      <c r="E212" s="64"/>
      <c r="F212" s="64"/>
      <c r="G212" s="64"/>
      <c r="H212" s="64"/>
    </row>
    <row r="213" ht="15.75" customHeight="1">
      <c r="B213" s="64"/>
      <c r="C213" s="64"/>
      <c r="D213" s="64"/>
      <c r="E213" s="64"/>
      <c r="F213" s="64"/>
      <c r="G213" s="64"/>
      <c r="H213" s="64"/>
    </row>
    <row r="214" ht="15.75" customHeight="1">
      <c r="B214" s="64"/>
      <c r="C214" s="64"/>
      <c r="D214" s="64"/>
      <c r="E214" s="64"/>
      <c r="F214" s="64"/>
      <c r="G214" s="64"/>
      <c r="H214" s="64"/>
    </row>
    <row r="215" ht="15.75" customHeight="1">
      <c r="B215" s="64"/>
      <c r="C215" s="64"/>
      <c r="D215" s="64"/>
      <c r="E215" s="64"/>
      <c r="F215" s="64"/>
      <c r="G215" s="64"/>
      <c r="H215" s="64"/>
    </row>
    <row r="216" ht="15.75" customHeight="1">
      <c r="B216" s="64"/>
      <c r="C216" s="64"/>
      <c r="D216" s="64"/>
      <c r="E216" s="64"/>
      <c r="F216" s="64"/>
      <c r="G216" s="64"/>
      <c r="H216" s="64"/>
    </row>
    <row r="217" ht="15.75" customHeight="1">
      <c r="B217" s="64"/>
      <c r="C217" s="64"/>
      <c r="D217" s="64"/>
      <c r="E217" s="64"/>
      <c r="F217" s="64"/>
      <c r="G217" s="64"/>
      <c r="H217" s="64"/>
    </row>
    <row r="218" ht="15.75" customHeight="1">
      <c r="B218" s="64"/>
      <c r="C218" s="64"/>
      <c r="D218" s="64"/>
      <c r="E218" s="64"/>
      <c r="F218" s="64"/>
      <c r="G218" s="64"/>
      <c r="H218" s="64"/>
    </row>
    <row r="219" ht="15.75" customHeight="1">
      <c r="B219" s="64"/>
      <c r="C219" s="64"/>
      <c r="D219" s="64"/>
      <c r="E219" s="64"/>
      <c r="F219" s="64"/>
      <c r="G219" s="64"/>
      <c r="H219" s="64"/>
    </row>
    <row r="220" ht="15.75" customHeight="1">
      <c r="B220" s="64"/>
      <c r="C220" s="64"/>
      <c r="D220" s="64"/>
      <c r="E220" s="64"/>
      <c r="F220" s="64"/>
      <c r="G220" s="64"/>
      <c r="H220" s="64"/>
    </row>
    <row r="221" ht="15.75" customHeight="1">
      <c r="B221" s="64"/>
      <c r="C221" s="64"/>
      <c r="D221" s="64"/>
      <c r="E221" s="64"/>
      <c r="F221" s="64"/>
      <c r="G221" s="64"/>
      <c r="H221" s="64"/>
    </row>
    <row r="222" ht="15.75" customHeight="1">
      <c r="B222" s="64"/>
      <c r="C222" s="64"/>
      <c r="D222" s="64"/>
      <c r="E222" s="64"/>
      <c r="F222" s="64"/>
      <c r="G222" s="64"/>
      <c r="H222" s="64"/>
    </row>
    <row r="223" ht="15.75" customHeight="1">
      <c r="B223" s="64"/>
      <c r="C223" s="64"/>
      <c r="D223" s="64"/>
      <c r="E223" s="64"/>
      <c r="F223" s="64"/>
      <c r="G223" s="64"/>
      <c r="H223" s="64"/>
    </row>
    <row r="224" ht="15.75" customHeight="1">
      <c r="B224" s="64"/>
      <c r="C224" s="64"/>
      <c r="D224" s="64"/>
      <c r="E224" s="64"/>
      <c r="F224" s="64"/>
      <c r="G224" s="64"/>
      <c r="H224" s="64"/>
    </row>
    <row r="225" ht="15.75" customHeight="1">
      <c r="B225" s="64"/>
      <c r="C225" s="64"/>
      <c r="D225" s="64"/>
      <c r="E225" s="64"/>
      <c r="F225" s="64"/>
      <c r="G225" s="64"/>
      <c r="H225" s="64"/>
    </row>
    <row r="226" ht="15.75" customHeight="1">
      <c r="B226" s="64"/>
      <c r="C226" s="64"/>
      <c r="D226" s="64"/>
      <c r="E226" s="64"/>
      <c r="F226" s="64"/>
      <c r="G226" s="64"/>
      <c r="H226" s="64"/>
    </row>
    <row r="227" ht="15.75" customHeight="1">
      <c r="B227" s="64"/>
      <c r="C227" s="64"/>
      <c r="D227" s="64"/>
      <c r="E227" s="64"/>
      <c r="F227" s="64"/>
      <c r="G227" s="64"/>
      <c r="H227" s="64"/>
    </row>
    <row r="228" ht="15.75" customHeight="1">
      <c r="B228" s="64"/>
      <c r="C228" s="64"/>
      <c r="D228" s="64"/>
      <c r="E228" s="64"/>
      <c r="F228" s="64"/>
      <c r="G228" s="64"/>
      <c r="H228" s="64"/>
    </row>
    <row r="229" ht="15.75" customHeight="1">
      <c r="B229" s="64"/>
      <c r="C229" s="64"/>
      <c r="D229" s="64"/>
      <c r="E229" s="64"/>
      <c r="F229" s="64"/>
      <c r="G229" s="64"/>
      <c r="H229" s="64"/>
    </row>
    <row r="230" ht="15.75" customHeight="1">
      <c r="B230" s="64"/>
      <c r="C230" s="64"/>
      <c r="D230" s="64"/>
      <c r="E230" s="64"/>
      <c r="F230" s="64"/>
      <c r="G230" s="64"/>
      <c r="H230" s="64"/>
    </row>
    <row r="231" ht="15.75" customHeight="1">
      <c r="B231" s="64"/>
      <c r="C231" s="64"/>
      <c r="D231" s="64"/>
      <c r="E231" s="64"/>
      <c r="F231" s="64"/>
      <c r="G231" s="64"/>
      <c r="H231" s="64"/>
    </row>
    <row r="232" ht="15.75" customHeight="1">
      <c r="B232" s="64"/>
      <c r="C232" s="64"/>
      <c r="D232" s="64"/>
      <c r="E232" s="64"/>
      <c r="F232" s="64"/>
      <c r="G232" s="64"/>
      <c r="H232" s="64"/>
    </row>
    <row r="233" ht="15.75" customHeight="1">
      <c r="B233" s="64"/>
      <c r="C233" s="64"/>
      <c r="D233" s="64"/>
      <c r="E233" s="64"/>
      <c r="F233" s="64"/>
      <c r="G233" s="64"/>
      <c r="H233" s="64"/>
    </row>
    <row r="234" ht="15.75" customHeight="1">
      <c r="B234" s="64"/>
      <c r="C234" s="64"/>
      <c r="D234" s="64"/>
      <c r="E234" s="64"/>
      <c r="F234" s="64"/>
      <c r="G234" s="64"/>
      <c r="H234" s="64"/>
    </row>
    <row r="235" ht="15.75" customHeight="1">
      <c r="B235" s="64"/>
      <c r="C235" s="64"/>
      <c r="D235" s="64"/>
      <c r="E235" s="64"/>
      <c r="F235" s="64"/>
      <c r="G235" s="64"/>
      <c r="H235" s="64"/>
    </row>
    <row r="236" ht="15.75" customHeight="1">
      <c r="B236" s="64"/>
      <c r="C236" s="64"/>
      <c r="D236" s="64"/>
      <c r="E236" s="64"/>
      <c r="F236" s="64"/>
      <c r="G236" s="64"/>
      <c r="H236" s="64"/>
    </row>
    <row r="237" ht="15.75" customHeight="1">
      <c r="B237" s="64"/>
      <c r="C237" s="64"/>
      <c r="D237" s="64"/>
      <c r="E237" s="64"/>
      <c r="F237" s="64"/>
      <c r="G237" s="64"/>
      <c r="H237" s="64"/>
    </row>
    <row r="238" ht="15.75" customHeight="1">
      <c r="B238" s="64"/>
      <c r="C238" s="64"/>
      <c r="D238" s="64"/>
      <c r="E238" s="64"/>
      <c r="F238" s="64"/>
      <c r="G238" s="64"/>
      <c r="H238" s="64"/>
    </row>
    <row r="239" ht="15.75" customHeight="1">
      <c r="B239" s="64"/>
      <c r="C239" s="64"/>
      <c r="D239" s="64"/>
      <c r="E239" s="64"/>
      <c r="F239" s="64"/>
      <c r="G239" s="64"/>
      <c r="H239" s="64"/>
    </row>
    <row r="240" ht="15.75" customHeight="1">
      <c r="B240" s="64"/>
      <c r="C240" s="64"/>
      <c r="D240" s="64"/>
      <c r="E240" s="64"/>
      <c r="F240" s="64"/>
      <c r="G240" s="64"/>
      <c r="H240" s="64"/>
    </row>
    <row r="241" ht="15.75" customHeight="1">
      <c r="B241" s="64"/>
      <c r="C241" s="64"/>
      <c r="D241" s="64"/>
      <c r="E241" s="64"/>
      <c r="F241" s="64"/>
      <c r="G241" s="64"/>
      <c r="H241" s="64"/>
    </row>
    <row r="242" ht="15.75" customHeight="1">
      <c r="B242" s="64"/>
      <c r="C242" s="64"/>
      <c r="D242" s="64"/>
      <c r="E242" s="64"/>
      <c r="F242" s="64"/>
      <c r="G242" s="64"/>
      <c r="H242" s="64"/>
    </row>
    <row r="243" ht="15.75" customHeight="1">
      <c r="B243" s="64"/>
      <c r="C243" s="64"/>
      <c r="D243" s="64"/>
      <c r="E243" s="64"/>
      <c r="F243" s="64"/>
      <c r="G243" s="64"/>
      <c r="H243" s="64"/>
    </row>
    <row r="244" ht="15.75" customHeight="1">
      <c r="B244" s="64"/>
      <c r="C244" s="64"/>
      <c r="D244" s="64"/>
      <c r="E244" s="64"/>
      <c r="F244" s="64"/>
      <c r="G244" s="64"/>
      <c r="H244" s="64"/>
    </row>
    <row r="245" ht="15.75" customHeight="1">
      <c r="B245" s="64"/>
      <c r="C245" s="64"/>
      <c r="D245" s="64"/>
      <c r="E245" s="64"/>
      <c r="F245" s="64"/>
      <c r="G245" s="64"/>
      <c r="H245" s="64"/>
    </row>
    <row r="246" ht="15.75" customHeight="1">
      <c r="B246" s="64"/>
      <c r="C246" s="64"/>
      <c r="D246" s="64"/>
      <c r="E246" s="64"/>
      <c r="F246" s="64"/>
      <c r="G246" s="64"/>
      <c r="H246" s="64"/>
    </row>
    <row r="247" ht="15.75" customHeight="1">
      <c r="B247" s="64"/>
      <c r="C247" s="64"/>
      <c r="D247" s="64"/>
      <c r="E247" s="64"/>
      <c r="F247" s="64"/>
      <c r="G247" s="64"/>
      <c r="H247" s="64"/>
    </row>
    <row r="248" ht="15.75" customHeight="1">
      <c r="B248" s="64"/>
      <c r="C248" s="64"/>
      <c r="D248" s="64"/>
      <c r="E248" s="64"/>
      <c r="F248" s="64"/>
      <c r="G248" s="64"/>
      <c r="H248" s="64"/>
    </row>
    <row r="249" ht="15.75" customHeight="1">
      <c r="B249" s="64"/>
      <c r="C249" s="64"/>
      <c r="D249" s="64"/>
      <c r="E249" s="64"/>
      <c r="F249" s="64"/>
      <c r="G249" s="64"/>
      <c r="H249" s="64"/>
    </row>
    <row r="250" ht="15.75" customHeight="1">
      <c r="B250" s="64"/>
      <c r="C250" s="64"/>
      <c r="D250" s="64"/>
      <c r="E250" s="64"/>
      <c r="F250" s="64"/>
      <c r="G250" s="64"/>
      <c r="H250" s="64"/>
    </row>
    <row r="251" ht="15.75" customHeight="1">
      <c r="B251" s="64"/>
      <c r="C251" s="64"/>
      <c r="D251" s="64"/>
      <c r="E251" s="64"/>
      <c r="F251" s="64"/>
      <c r="G251" s="64"/>
      <c r="H251" s="64"/>
    </row>
    <row r="252" ht="15.75" customHeight="1">
      <c r="B252" s="64"/>
      <c r="C252" s="64"/>
      <c r="D252" s="64"/>
      <c r="E252" s="64"/>
      <c r="F252" s="64"/>
      <c r="G252" s="64"/>
      <c r="H252" s="64"/>
    </row>
    <row r="253" ht="15.75" customHeight="1">
      <c r="B253" s="64"/>
      <c r="C253" s="64"/>
      <c r="D253" s="64"/>
      <c r="E253" s="64"/>
      <c r="F253" s="64"/>
      <c r="G253" s="64"/>
      <c r="H253" s="64"/>
    </row>
    <row r="254" ht="15.75" customHeight="1">
      <c r="B254" s="64"/>
      <c r="C254" s="64"/>
      <c r="D254" s="64"/>
      <c r="E254" s="64"/>
      <c r="F254" s="64"/>
      <c r="G254" s="64"/>
      <c r="H254" s="64"/>
    </row>
    <row r="255" ht="15.75" customHeight="1">
      <c r="B255" s="64"/>
      <c r="C255" s="64"/>
      <c r="D255" s="64"/>
      <c r="E255" s="64"/>
      <c r="F255" s="64"/>
      <c r="G255" s="64"/>
      <c r="H255" s="64"/>
    </row>
    <row r="256" ht="15.75" customHeight="1">
      <c r="B256" s="64"/>
      <c r="C256" s="64"/>
      <c r="D256" s="64"/>
      <c r="E256" s="64"/>
      <c r="F256" s="64"/>
      <c r="G256" s="64"/>
      <c r="H256" s="64"/>
    </row>
    <row r="257" ht="15.75" customHeight="1">
      <c r="B257" s="64"/>
      <c r="C257" s="64"/>
      <c r="D257" s="64"/>
      <c r="E257" s="64"/>
      <c r="F257" s="64"/>
      <c r="G257" s="64"/>
      <c r="H257" s="64"/>
    </row>
    <row r="258" ht="15.75" customHeight="1">
      <c r="B258" s="64"/>
      <c r="C258" s="64"/>
      <c r="D258" s="64"/>
      <c r="E258" s="64"/>
      <c r="F258" s="64"/>
      <c r="G258" s="64"/>
      <c r="H258" s="64"/>
    </row>
    <row r="259" ht="15.75" customHeight="1">
      <c r="B259" s="64"/>
      <c r="C259" s="64"/>
      <c r="D259" s="64"/>
      <c r="E259" s="64"/>
      <c r="F259" s="64"/>
      <c r="G259" s="64"/>
      <c r="H259" s="64"/>
    </row>
    <row r="260" ht="15.75" customHeight="1">
      <c r="B260" s="64"/>
      <c r="C260" s="64"/>
      <c r="D260" s="64"/>
      <c r="E260" s="64"/>
      <c r="F260" s="64"/>
      <c r="G260" s="64"/>
      <c r="H260" s="64"/>
    </row>
    <row r="261" ht="15.75" customHeight="1">
      <c r="B261" s="64"/>
      <c r="C261" s="64"/>
      <c r="D261" s="64"/>
      <c r="E261" s="64"/>
      <c r="F261" s="64"/>
      <c r="G261" s="64"/>
      <c r="H261" s="64"/>
    </row>
    <row r="262" ht="15.75" customHeight="1">
      <c r="B262" s="64"/>
      <c r="C262" s="64"/>
      <c r="D262" s="64"/>
      <c r="E262" s="64"/>
      <c r="F262" s="64"/>
      <c r="G262" s="64"/>
      <c r="H262" s="64"/>
    </row>
    <row r="263" ht="15.75" customHeight="1">
      <c r="B263" s="64"/>
      <c r="C263" s="64"/>
      <c r="D263" s="64"/>
      <c r="E263" s="64"/>
      <c r="F263" s="64"/>
      <c r="G263" s="64"/>
      <c r="H263" s="64"/>
    </row>
    <row r="264" ht="15.75" customHeight="1">
      <c r="B264" s="64"/>
      <c r="C264" s="64"/>
      <c r="D264" s="64"/>
      <c r="E264" s="64"/>
      <c r="F264" s="64"/>
      <c r="G264" s="64"/>
      <c r="H264" s="64"/>
    </row>
    <row r="265" ht="15.75" customHeight="1">
      <c r="B265" s="64"/>
      <c r="C265" s="64"/>
      <c r="D265" s="64"/>
      <c r="E265" s="64"/>
      <c r="F265" s="64"/>
      <c r="G265" s="64"/>
      <c r="H265" s="64"/>
    </row>
    <row r="266" ht="15.75" customHeight="1">
      <c r="B266" s="64"/>
      <c r="C266" s="64"/>
      <c r="D266" s="64"/>
      <c r="E266" s="64"/>
      <c r="F266" s="64"/>
      <c r="G266" s="64"/>
      <c r="H266" s="64"/>
    </row>
    <row r="267" ht="15.75" customHeight="1">
      <c r="B267" s="64"/>
      <c r="C267" s="64"/>
      <c r="D267" s="64"/>
      <c r="E267" s="64"/>
      <c r="F267" s="64"/>
      <c r="G267" s="64"/>
      <c r="H267" s="64"/>
    </row>
    <row r="268" ht="15.75" customHeight="1">
      <c r="B268" s="64"/>
      <c r="C268" s="64"/>
      <c r="D268" s="64"/>
      <c r="E268" s="64"/>
      <c r="F268" s="64"/>
      <c r="G268" s="64"/>
      <c r="H268" s="64"/>
    </row>
    <row r="269" ht="15.75" customHeight="1">
      <c r="B269" s="64"/>
      <c r="C269" s="64"/>
      <c r="D269" s="64"/>
      <c r="E269" s="64"/>
      <c r="F269" s="64"/>
      <c r="G269" s="64"/>
      <c r="H269" s="64"/>
    </row>
    <row r="270" ht="15.75" customHeight="1">
      <c r="B270" s="64"/>
      <c r="C270" s="64"/>
      <c r="D270" s="64"/>
      <c r="E270" s="64"/>
      <c r="F270" s="64"/>
      <c r="G270" s="64"/>
      <c r="H270" s="64"/>
    </row>
    <row r="271" ht="15.75" customHeight="1">
      <c r="B271" s="64"/>
      <c r="C271" s="64"/>
      <c r="D271" s="64"/>
      <c r="E271" s="64"/>
      <c r="F271" s="64"/>
      <c r="G271" s="64"/>
      <c r="H271" s="64"/>
    </row>
    <row r="272" ht="15.75" customHeight="1">
      <c r="B272" s="64"/>
      <c r="C272" s="64"/>
      <c r="D272" s="64"/>
      <c r="E272" s="64"/>
      <c r="F272" s="64"/>
      <c r="G272" s="64"/>
      <c r="H272" s="64"/>
    </row>
    <row r="273" ht="15.75" customHeight="1">
      <c r="B273" s="64"/>
      <c r="C273" s="64"/>
      <c r="D273" s="64"/>
      <c r="E273" s="64"/>
      <c r="F273" s="64"/>
      <c r="G273" s="64"/>
      <c r="H273" s="64"/>
    </row>
    <row r="274" ht="15.75" customHeight="1">
      <c r="B274" s="64"/>
      <c r="C274" s="64"/>
      <c r="D274" s="64"/>
      <c r="E274" s="64"/>
      <c r="F274" s="64"/>
      <c r="G274" s="64"/>
      <c r="H274" s="64"/>
    </row>
    <row r="275" ht="15.75" customHeight="1">
      <c r="B275" s="64"/>
      <c r="C275" s="64"/>
      <c r="D275" s="64"/>
      <c r="E275" s="64"/>
      <c r="F275" s="64"/>
      <c r="G275" s="64"/>
      <c r="H275" s="64"/>
    </row>
    <row r="276" ht="15.75" customHeight="1">
      <c r="B276" s="64"/>
      <c r="C276" s="64"/>
      <c r="D276" s="64"/>
      <c r="E276" s="64"/>
      <c r="F276" s="64"/>
      <c r="G276" s="64"/>
      <c r="H276" s="64"/>
    </row>
    <row r="277" ht="15.75" customHeight="1">
      <c r="B277" s="64"/>
      <c r="C277" s="64"/>
      <c r="D277" s="64"/>
      <c r="E277" s="64"/>
      <c r="F277" s="64"/>
      <c r="G277" s="64"/>
      <c r="H277" s="64"/>
    </row>
    <row r="278" ht="15.75" customHeight="1">
      <c r="B278" s="64"/>
      <c r="C278" s="64"/>
      <c r="D278" s="64"/>
      <c r="E278" s="64"/>
      <c r="F278" s="64"/>
      <c r="G278" s="64"/>
      <c r="H278" s="64"/>
    </row>
    <row r="279" ht="15.75" customHeight="1">
      <c r="B279" s="64"/>
      <c r="C279" s="64"/>
      <c r="D279" s="64"/>
      <c r="E279" s="64"/>
      <c r="F279" s="64"/>
      <c r="G279" s="64"/>
      <c r="H279" s="64"/>
    </row>
    <row r="280" ht="15.75" customHeight="1">
      <c r="B280" s="64"/>
      <c r="C280" s="64"/>
      <c r="D280" s="64"/>
      <c r="E280" s="64"/>
      <c r="F280" s="64"/>
      <c r="G280" s="64"/>
      <c r="H280" s="64"/>
    </row>
    <row r="281" ht="15.75" customHeight="1">
      <c r="B281" s="64"/>
      <c r="C281" s="64"/>
      <c r="D281" s="64"/>
      <c r="E281" s="64"/>
      <c r="F281" s="64"/>
      <c r="G281" s="64"/>
      <c r="H281" s="64"/>
    </row>
    <row r="282" ht="15.75" customHeight="1">
      <c r="B282" s="64"/>
      <c r="C282" s="64"/>
      <c r="D282" s="64"/>
      <c r="E282" s="64"/>
      <c r="F282" s="64"/>
      <c r="G282" s="64"/>
      <c r="H282" s="64"/>
    </row>
    <row r="283" ht="15.75" customHeight="1">
      <c r="B283" s="64"/>
      <c r="C283" s="64"/>
      <c r="D283" s="64"/>
      <c r="E283" s="64"/>
      <c r="F283" s="64"/>
      <c r="G283" s="64"/>
      <c r="H283" s="64"/>
    </row>
    <row r="284" ht="15.75" customHeight="1">
      <c r="B284" s="64"/>
      <c r="C284" s="64"/>
      <c r="D284" s="64"/>
      <c r="E284" s="64"/>
      <c r="F284" s="64"/>
      <c r="G284" s="64"/>
      <c r="H284" s="64"/>
    </row>
    <row r="285" ht="15.75" customHeight="1">
      <c r="B285" s="64"/>
      <c r="C285" s="64"/>
      <c r="D285" s="64"/>
      <c r="E285" s="64"/>
      <c r="F285" s="64"/>
      <c r="G285" s="64"/>
      <c r="H285" s="64"/>
    </row>
    <row r="286" ht="15.75" customHeight="1">
      <c r="B286" s="64"/>
      <c r="C286" s="64"/>
      <c r="D286" s="64"/>
      <c r="E286" s="64"/>
      <c r="F286" s="64"/>
      <c r="G286" s="64"/>
      <c r="H286" s="64"/>
    </row>
    <row r="287" ht="15.75" customHeight="1">
      <c r="B287" s="64"/>
      <c r="C287" s="64"/>
      <c r="D287" s="64"/>
      <c r="E287" s="64"/>
      <c r="F287" s="64"/>
      <c r="G287" s="64"/>
      <c r="H287" s="64"/>
    </row>
    <row r="288" ht="15.75" customHeight="1">
      <c r="B288" s="64"/>
      <c r="C288" s="64"/>
      <c r="D288" s="64"/>
      <c r="E288" s="64"/>
      <c r="F288" s="64"/>
      <c r="G288" s="64"/>
      <c r="H288" s="64"/>
    </row>
    <row r="289" ht="15.75" customHeight="1">
      <c r="B289" s="64"/>
      <c r="C289" s="64"/>
      <c r="D289" s="64"/>
      <c r="E289" s="64"/>
      <c r="F289" s="64"/>
      <c r="G289" s="64"/>
      <c r="H289" s="64"/>
    </row>
    <row r="290" ht="15.75" customHeight="1">
      <c r="B290" s="64"/>
      <c r="C290" s="64"/>
      <c r="D290" s="64"/>
      <c r="E290" s="64"/>
      <c r="F290" s="64"/>
      <c r="G290" s="64"/>
      <c r="H290" s="64"/>
    </row>
    <row r="291" ht="15.75" customHeight="1">
      <c r="B291" s="64"/>
      <c r="C291" s="64"/>
      <c r="D291" s="64"/>
      <c r="E291" s="64"/>
      <c r="F291" s="64"/>
      <c r="G291" s="64"/>
      <c r="H291" s="64"/>
    </row>
    <row r="292" ht="15.75" customHeight="1">
      <c r="B292" s="64"/>
      <c r="C292" s="64"/>
      <c r="D292" s="64"/>
      <c r="E292" s="64"/>
      <c r="F292" s="64"/>
      <c r="G292" s="64"/>
      <c r="H292" s="64"/>
    </row>
    <row r="293" ht="15.75" customHeight="1">
      <c r="B293" s="64"/>
      <c r="C293" s="64"/>
      <c r="D293" s="64"/>
      <c r="E293" s="64"/>
      <c r="F293" s="64"/>
      <c r="G293" s="64"/>
      <c r="H293" s="64"/>
    </row>
    <row r="294" ht="15.75" customHeight="1">
      <c r="B294" s="64"/>
      <c r="C294" s="64"/>
      <c r="D294" s="64"/>
      <c r="E294" s="64"/>
      <c r="F294" s="64"/>
      <c r="G294" s="64"/>
      <c r="H294" s="64"/>
    </row>
    <row r="295" ht="15.75" customHeight="1">
      <c r="B295" s="64"/>
      <c r="C295" s="64"/>
      <c r="D295" s="64"/>
      <c r="E295" s="64"/>
      <c r="F295" s="64"/>
      <c r="G295" s="64"/>
      <c r="H295" s="64"/>
    </row>
    <row r="296" ht="15.75" customHeight="1">
      <c r="B296" s="64"/>
      <c r="C296" s="64"/>
      <c r="D296" s="64"/>
      <c r="E296" s="64"/>
      <c r="F296" s="64"/>
      <c r="G296" s="64"/>
      <c r="H296" s="64"/>
    </row>
    <row r="297" ht="15.75" customHeight="1">
      <c r="B297" s="64"/>
      <c r="C297" s="64"/>
      <c r="D297" s="64"/>
      <c r="E297" s="64"/>
      <c r="F297" s="64"/>
      <c r="G297" s="64"/>
      <c r="H297" s="64"/>
    </row>
    <row r="298" ht="15.75" customHeight="1">
      <c r="B298" s="64"/>
      <c r="C298" s="64"/>
      <c r="D298" s="64"/>
      <c r="E298" s="64"/>
      <c r="F298" s="64"/>
      <c r="G298" s="64"/>
      <c r="H298" s="64"/>
    </row>
    <row r="299" ht="15.75" customHeight="1">
      <c r="B299" s="64"/>
      <c r="C299" s="64"/>
      <c r="D299" s="64"/>
      <c r="E299" s="64"/>
      <c r="F299" s="64"/>
      <c r="G299" s="64"/>
      <c r="H299" s="64"/>
    </row>
    <row r="300" ht="15.75" customHeight="1">
      <c r="B300" s="64"/>
      <c r="C300" s="64"/>
      <c r="D300" s="64"/>
      <c r="E300" s="64"/>
      <c r="F300" s="64"/>
      <c r="G300" s="64"/>
      <c r="H300" s="64"/>
    </row>
    <row r="301" ht="15.75" customHeight="1">
      <c r="B301" s="64"/>
      <c r="C301" s="64"/>
      <c r="D301" s="64"/>
      <c r="E301" s="64"/>
      <c r="F301" s="64"/>
      <c r="G301" s="64"/>
      <c r="H301" s="64"/>
    </row>
    <row r="302" ht="15.75" customHeight="1">
      <c r="B302" s="64"/>
      <c r="C302" s="64"/>
      <c r="D302" s="64"/>
      <c r="E302" s="64"/>
      <c r="F302" s="64"/>
      <c r="G302" s="64"/>
      <c r="H302" s="64"/>
    </row>
    <row r="303" ht="15.75" customHeight="1">
      <c r="B303" s="64"/>
      <c r="C303" s="64"/>
      <c r="D303" s="64"/>
      <c r="E303" s="64"/>
      <c r="F303" s="64"/>
      <c r="G303" s="64"/>
      <c r="H303" s="64"/>
    </row>
    <row r="304" ht="15.75" customHeight="1">
      <c r="B304" s="64"/>
      <c r="C304" s="64"/>
      <c r="D304" s="64"/>
      <c r="E304" s="64"/>
      <c r="F304" s="64"/>
      <c r="G304" s="64"/>
      <c r="H304" s="64"/>
    </row>
    <row r="305" ht="15.75" customHeight="1">
      <c r="B305" s="64"/>
      <c r="C305" s="64"/>
      <c r="D305" s="64"/>
      <c r="E305" s="64"/>
      <c r="F305" s="64"/>
      <c r="G305" s="64"/>
      <c r="H305" s="64"/>
    </row>
    <row r="306" ht="15.75" customHeight="1">
      <c r="B306" s="64"/>
      <c r="C306" s="64"/>
      <c r="D306" s="64"/>
      <c r="E306" s="64"/>
      <c r="F306" s="64"/>
      <c r="G306" s="64"/>
      <c r="H306" s="64"/>
    </row>
    <row r="307" ht="15.75" customHeight="1">
      <c r="B307" s="64"/>
      <c r="C307" s="64"/>
      <c r="D307" s="64"/>
      <c r="E307" s="64"/>
      <c r="F307" s="64"/>
      <c r="G307" s="64"/>
      <c r="H307" s="64"/>
    </row>
    <row r="308" ht="15.75" customHeight="1">
      <c r="B308" s="64"/>
      <c r="C308" s="64"/>
      <c r="D308" s="64"/>
      <c r="E308" s="64"/>
      <c r="F308" s="64"/>
      <c r="G308" s="64"/>
      <c r="H308" s="64"/>
    </row>
    <row r="309" ht="15.75" customHeight="1">
      <c r="B309" s="64"/>
      <c r="C309" s="64"/>
      <c r="D309" s="64"/>
      <c r="E309" s="64"/>
      <c r="F309" s="64"/>
      <c r="G309" s="64"/>
      <c r="H309" s="64"/>
    </row>
    <row r="310" ht="15.75" customHeight="1">
      <c r="B310" s="64"/>
      <c r="C310" s="64"/>
      <c r="D310" s="64"/>
      <c r="E310" s="64"/>
      <c r="F310" s="64"/>
      <c r="G310" s="64"/>
      <c r="H310" s="64"/>
    </row>
    <row r="311" ht="15.75" customHeight="1">
      <c r="B311" s="64"/>
      <c r="C311" s="64"/>
      <c r="D311" s="64"/>
      <c r="E311" s="64"/>
      <c r="F311" s="64"/>
      <c r="G311" s="64"/>
      <c r="H311" s="64"/>
    </row>
    <row r="312" ht="15.75" customHeight="1">
      <c r="B312" s="64"/>
      <c r="C312" s="64"/>
      <c r="D312" s="64"/>
      <c r="E312" s="64"/>
      <c r="F312" s="64"/>
      <c r="G312" s="64"/>
      <c r="H312" s="64"/>
    </row>
    <row r="313" ht="15.75" customHeight="1">
      <c r="B313" s="64"/>
      <c r="C313" s="64"/>
      <c r="D313" s="64"/>
      <c r="E313" s="64"/>
      <c r="F313" s="64"/>
      <c r="G313" s="64"/>
      <c r="H313" s="64"/>
    </row>
    <row r="314" ht="15.75" customHeight="1">
      <c r="B314" s="64"/>
      <c r="C314" s="64"/>
      <c r="D314" s="64"/>
      <c r="E314" s="64"/>
      <c r="F314" s="64"/>
      <c r="G314" s="64"/>
      <c r="H314" s="64"/>
    </row>
    <row r="315" ht="15.75" customHeight="1">
      <c r="B315" s="64"/>
      <c r="C315" s="64"/>
      <c r="D315" s="64"/>
      <c r="E315" s="64"/>
      <c r="F315" s="64"/>
      <c r="G315" s="64"/>
      <c r="H315" s="64"/>
    </row>
    <row r="316" ht="15.75" customHeight="1">
      <c r="B316" s="64"/>
      <c r="C316" s="64"/>
      <c r="D316" s="64"/>
      <c r="E316" s="64"/>
      <c r="F316" s="64"/>
      <c r="G316" s="64"/>
      <c r="H316" s="64"/>
    </row>
    <row r="317" ht="15.75" customHeight="1">
      <c r="B317" s="64"/>
      <c r="C317" s="64"/>
      <c r="D317" s="64"/>
      <c r="E317" s="64"/>
      <c r="F317" s="64"/>
      <c r="G317" s="64"/>
      <c r="H317" s="64"/>
    </row>
    <row r="318" ht="15.75" customHeight="1">
      <c r="B318" s="64"/>
      <c r="C318" s="64"/>
      <c r="D318" s="64"/>
      <c r="E318" s="64"/>
      <c r="F318" s="64"/>
      <c r="G318" s="64"/>
      <c r="H318" s="64"/>
    </row>
    <row r="319" ht="15.75" customHeight="1">
      <c r="B319" s="64"/>
      <c r="C319" s="64"/>
      <c r="D319" s="64"/>
      <c r="E319" s="64"/>
      <c r="F319" s="64"/>
      <c r="G319" s="64"/>
      <c r="H319" s="64"/>
    </row>
    <row r="320" ht="15.75" customHeight="1">
      <c r="B320" s="64"/>
      <c r="C320" s="64"/>
      <c r="D320" s="64"/>
      <c r="E320" s="64"/>
      <c r="F320" s="64"/>
      <c r="G320" s="64"/>
      <c r="H320" s="64"/>
    </row>
    <row r="321" ht="15.75" customHeight="1">
      <c r="B321" s="64"/>
      <c r="C321" s="64"/>
      <c r="D321" s="64"/>
      <c r="E321" s="64"/>
      <c r="F321" s="64"/>
      <c r="G321" s="64"/>
      <c r="H321" s="64"/>
    </row>
    <row r="322" ht="15.75" customHeight="1">
      <c r="B322" s="64"/>
      <c r="C322" s="64"/>
      <c r="D322" s="64"/>
      <c r="E322" s="64"/>
      <c r="F322" s="64"/>
      <c r="G322" s="64"/>
      <c r="H322" s="64"/>
    </row>
    <row r="323" ht="15.75" customHeight="1">
      <c r="B323" s="64"/>
      <c r="C323" s="64"/>
      <c r="D323" s="64"/>
      <c r="E323" s="64"/>
      <c r="F323" s="64"/>
      <c r="G323" s="64"/>
      <c r="H323" s="64"/>
    </row>
    <row r="324" ht="15.75" customHeight="1">
      <c r="B324" s="64"/>
      <c r="C324" s="64"/>
      <c r="D324" s="64"/>
      <c r="E324" s="64"/>
      <c r="F324" s="64"/>
      <c r="G324" s="64"/>
      <c r="H324" s="64"/>
    </row>
    <row r="325" ht="15.75" customHeight="1">
      <c r="B325" s="64"/>
      <c r="C325" s="64"/>
      <c r="D325" s="64"/>
      <c r="E325" s="64"/>
      <c r="F325" s="64"/>
      <c r="G325" s="64"/>
      <c r="H325" s="64"/>
    </row>
    <row r="326" ht="15.75" customHeight="1">
      <c r="B326" s="64"/>
      <c r="C326" s="64"/>
      <c r="D326" s="64"/>
      <c r="E326" s="64"/>
      <c r="F326" s="64"/>
      <c r="G326" s="64"/>
      <c r="H326" s="64"/>
    </row>
    <row r="327" ht="15.75" customHeight="1">
      <c r="B327" s="64"/>
      <c r="C327" s="64"/>
      <c r="D327" s="64"/>
      <c r="E327" s="64"/>
      <c r="F327" s="64"/>
      <c r="G327" s="64"/>
      <c r="H327" s="64"/>
    </row>
    <row r="328" ht="15.75" customHeight="1">
      <c r="B328" s="64"/>
      <c r="C328" s="64"/>
      <c r="D328" s="64"/>
      <c r="E328" s="64"/>
      <c r="F328" s="64"/>
      <c r="G328" s="64"/>
      <c r="H328" s="64"/>
    </row>
    <row r="329" ht="15.75" customHeight="1">
      <c r="B329" s="64"/>
      <c r="C329" s="64"/>
      <c r="D329" s="64"/>
      <c r="E329" s="64"/>
      <c r="F329" s="64"/>
      <c r="G329" s="64"/>
      <c r="H329" s="64"/>
    </row>
    <row r="330" ht="15.75" customHeight="1">
      <c r="B330" s="64"/>
      <c r="C330" s="64"/>
      <c r="D330" s="64"/>
      <c r="E330" s="64"/>
      <c r="F330" s="64"/>
      <c r="G330" s="64"/>
      <c r="H330" s="64"/>
    </row>
    <row r="331" ht="15.75" customHeight="1">
      <c r="B331" s="64"/>
      <c r="C331" s="64"/>
      <c r="D331" s="64"/>
      <c r="E331" s="64"/>
      <c r="F331" s="64"/>
      <c r="G331" s="64"/>
      <c r="H331" s="64"/>
    </row>
    <row r="332" ht="15.75" customHeight="1">
      <c r="B332" s="64"/>
      <c r="C332" s="64"/>
      <c r="D332" s="64"/>
      <c r="E332" s="64"/>
      <c r="F332" s="64"/>
      <c r="G332" s="64"/>
      <c r="H332" s="64"/>
    </row>
    <row r="333" ht="15.75" customHeight="1">
      <c r="B333" s="64"/>
      <c r="C333" s="64"/>
      <c r="D333" s="64"/>
      <c r="E333" s="64"/>
      <c r="F333" s="64"/>
      <c r="G333" s="64"/>
      <c r="H333" s="64"/>
    </row>
    <row r="334" ht="15.75" customHeight="1">
      <c r="B334" s="64"/>
      <c r="C334" s="64"/>
      <c r="D334" s="64"/>
      <c r="E334" s="64"/>
      <c r="F334" s="64"/>
      <c r="G334" s="64"/>
      <c r="H334" s="64"/>
    </row>
    <row r="335" ht="15.75" customHeight="1">
      <c r="B335" s="64"/>
      <c r="C335" s="64"/>
      <c r="D335" s="64"/>
      <c r="E335" s="64"/>
      <c r="F335" s="64"/>
      <c r="G335" s="64"/>
      <c r="H335" s="64"/>
    </row>
    <row r="336" ht="15.75" customHeight="1">
      <c r="B336" s="64"/>
      <c r="C336" s="64"/>
      <c r="D336" s="64"/>
      <c r="E336" s="64"/>
      <c r="F336" s="64"/>
      <c r="G336" s="64"/>
      <c r="H336" s="64"/>
    </row>
    <row r="337" ht="15.75" customHeight="1">
      <c r="B337" s="64"/>
      <c r="C337" s="64"/>
      <c r="D337" s="64"/>
      <c r="E337" s="64"/>
      <c r="F337" s="64"/>
      <c r="G337" s="64"/>
      <c r="H337" s="64"/>
    </row>
    <row r="338" ht="15.75" customHeight="1">
      <c r="B338" s="64"/>
      <c r="C338" s="64"/>
      <c r="D338" s="64"/>
      <c r="E338" s="64"/>
      <c r="F338" s="64"/>
      <c r="G338" s="64"/>
      <c r="H338" s="64"/>
    </row>
    <row r="339" ht="15.75" customHeight="1">
      <c r="B339" s="64"/>
      <c r="C339" s="64"/>
      <c r="D339" s="64"/>
      <c r="E339" s="64"/>
      <c r="F339" s="64"/>
      <c r="G339" s="64"/>
      <c r="H339" s="64"/>
    </row>
    <row r="340" ht="15.75" customHeight="1">
      <c r="B340" s="64"/>
      <c r="C340" s="64"/>
      <c r="D340" s="64"/>
      <c r="E340" s="64"/>
      <c r="F340" s="64"/>
      <c r="G340" s="64"/>
      <c r="H340" s="64"/>
    </row>
    <row r="341" ht="15.75" customHeight="1">
      <c r="B341" s="64"/>
      <c r="C341" s="64"/>
      <c r="D341" s="64"/>
      <c r="E341" s="64"/>
      <c r="F341" s="64"/>
      <c r="G341" s="64"/>
      <c r="H341" s="64"/>
    </row>
    <row r="342" ht="15.75" customHeight="1">
      <c r="B342" s="64"/>
      <c r="C342" s="64"/>
      <c r="D342" s="64"/>
      <c r="E342" s="64"/>
      <c r="F342" s="64"/>
      <c r="G342" s="64"/>
      <c r="H342" s="64"/>
    </row>
    <row r="343" ht="15.75" customHeight="1">
      <c r="B343" s="64"/>
      <c r="C343" s="64"/>
      <c r="D343" s="64"/>
      <c r="E343" s="64"/>
      <c r="F343" s="64"/>
      <c r="G343" s="64"/>
      <c r="H343" s="64"/>
    </row>
    <row r="344" ht="15.75" customHeight="1">
      <c r="B344" s="64"/>
      <c r="C344" s="64"/>
      <c r="D344" s="64"/>
      <c r="E344" s="64"/>
      <c r="F344" s="64"/>
      <c r="G344" s="64"/>
      <c r="H344" s="64"/>
    </row>
    <row r="345" ht="15.75" customHeight="1">
      <c r="B345" s="64"/>
      <c r="C345" s="64"/>
      <c r="D345" s="64"/>
      <c r="E345" s="64"/>
      <c r="F345" s="64"/>
      <c r="G345" s="64"/>
      <c r="H345" s="64"/>
    </row>
    <row r="346" ht="15.75" customHeight="1">
      <c r="B346" s="64"/>
      <c r="C346" s="64"/>
      <c r="D346" s="64"/>
      <c r="E346" s="64"/>
      <c r="F346" s="64"/>
      <c r="G346" s="64"/>
      <c r="H346" s="64"/>
    </row>
    <row r="347" ht="15.75" customHeight="1">
      <c r="B347" s="64"/>
      <c r="C347" s="64"/>
      <c r="D347" s="64"/>
      <c r="E347" s="64"/>
      <c r="F347" s="64"/>
      <c r="G347" s="64"/>
      <c r="H347" s="64"/>
    </row>
    <row r="348" ht="15.75" customHeight="1">
      <c r="B348" s="64"/>
      <c r="C348" s="64"/>
      <c r="D348" s="64"/>
      <c r="E348" s="64"/>
      <c r="F348" s="64"/>
      <c r="G348" s="64"/>
      <c r="H348" s="64"/>
    </row>
    <row r="349" ht="15.75" customHeight="1">
      <c r="B349" s="64"/>
      <c r="C349" s="64"/>
      <c r="D349" s="64"/>
      <c r="E349" s="64"/>
      <c r="F349" s="64"/>
      <c r="G349" s="64"/>
      <c r="H349" s="64"/>
    </row>
    <row r="350" ht="15.75" customHeight="1">
      <c r="B350" s="64"/>
      <c r="C350" s="64"/>
      <c r="D350" s="64"/>
      <c r="E350" s="64"/>
      <c r="F350" s="64"/>
      <c r="G350" s="64"/>
      <c r="H350" s="64"/>
    </row>
    <row r="351" ht="15.75" customHeight="1">
      <c r="B351" s="64"/>
      <c r="C351" s="64"/>
      <c r="D351" s="64"/>
      <c r="E351" s="64"/>
      <c r="F351" s="64"/>
      <c r="G351" s="64"/>
      <c r="H351" s="64"/>
    </row>
    <row r="352" ht="15.75" customHeight="1">
      <c r="B352" s="64"/>
      <c r="C352" s="64"/>
      <c r="D352" s="64"/>
      <c r="E352" s="64"/>
      <c r="F352" s="64"/>
      <c r="G352" s="64"/>
      <c r="H352" s="64"/>
    </row>
    <row r="353" ht="15.75" customHeight="1">
      <c r="B353" s="64"/>
      <c r="C353" s="64"/>
      <c r="D353" s="64"/>
      <c r="E353" s="64"/>
      <c r="F353" s="64"/>
      <c r="G353" s="64"/>
      <c r="H353" s="64"/>
    </row>
    <row r="354" ht="15.75" customHeight="1">
      <c r="B354" s="64"/>
      <c r="C354" s="64"/>
      <c r="D354" s="64"/>
      <c r="E354" s="64"/>
      <c r="F354" s="64"/>
      <c r="G354" s="64"/>
      <c r="H354" s="64"/>
    </row>
    <row r="355" ht="15.75" customHeight="1">
      <c r="B355" s="64"/>
      <c r="C355" s="64"/>
      <c r="D355" s="64"/>
      <c r="E355" s="64"/>
      <c r="F355" s="64"/>
      <c r="G355" s="64"/>
      <c r="H355" s="64"/>
    </row>
    <row r="356" ht="15.75" customHeight="1">
      <c r="B356" s="64"/>
      <c r="C356" s="64"/>
      <c r="D356" s="64"/>
      <c r="E356" s="64"/>
      <c r="F356" s="64"/>
      <c r="G356" s="64"/>
      <c r="H356" s="64"/>
    </row>
    <row r="357" ht="15.75" customHeight="1">
      <c r="B357" s="64"/>
      <c r="C357" s="64"/>
      <c r="D357" s="64"/>
      <c r="E357" s="64"/>
      <c r="F357" s="64"/>
      <c r="G357" s="64"/>
      <c r="H357" s="64"/>
    </row>
    <row r="358" ht="15.75" customHeight="1">
      <c r="B358" s="64"/>
      <c r="C358" s="64"/>
      <c r="D358" s="64"/>
      <c r="E358" s="64"/>
      <c r="F358" s="64"/>
      <c r="G358" s="64"/>
      <c r="H358" s="64"/>
    </row>
    <row r="359" ht="15.75" customHeight="1">
      <c r="B359" s="64"/>
      <c r="C359" s="64"/>
      <c r="D359" s="64"/>
      <c r="E359" s="64"/>
      <c r="F359" s="64"/>
      <c r="G359" s="64"/>
      <c r="H359" s="64"/>
    </row>
    <row r="360" ht="15.75" customHeight="1">
      <c r="B360" s="64"/>
      <c r="C360" s="64"/>
      <c r="D360" s="64"/>
      <c r="E360" s="64"/>
      <c r="F360" s="64"/>
      <c r="G360" s="64"/>
      <c r="H360" s="64"/>
    </row>
    <row r="361" ht="15.75" customHeight="1">
      <c r="B361" s="64"/>
      <c r="C361" s="64"/>
      <c r="D361" s="64"/>
      <c r="E361" s="64"/>
      <c r="F361" s="64"/>
      <c r="G361" s="64"/>
      <c r="H361" s="64"/>
    </row>
    <row r="362" ht="15.75" customHeight="1">
      <c r="B362" s="64"/>
      <c r="C362" s="64"/>
      <c r="D362" s="64"/>
      <c r="E362" s="64"/>
      <c r="F362" s="64"/>
      <c r="G362" s="64"/>
      <c r="H362" s="64"/>
    </row>
    <row r="363" ht="15.75" customHeight="1">
      <c r="B363" s="64"/>
      <c r="C363" s="64"/>
      <c r="D363" s="64"/>
      <c r="E363" s="64"/>
      <c r="F363" s="64"/>
      <c r="G363" s="64"/>
      <c r="H363" s="64"/>
    </row>
    <row r="364" ht="15.75" customHeight="1">
      <c r="B364" s="64"/>
      <c r="C364" s="64"/>
      <c r="D364" s="64"/>
      <c r="E364" s="64"/>
      <c r="F364" s="64"/>
      <c r="G364" s="64"/>
      <c r="H364" s="64"/>
    </row>
    <row r="365" ht="15.75" customHeight="1">
      <c r="B365" s="64"/>
      <c r="C365" s="64"/>
      <c r="D365" s="64"/>
      <c r="E365" s="64"/>
      <c r="F365" s="64"/>
      <c r="G365" s="64"/>
      <c r="H365" s="64"/>
    </row>
    <row r="366" ht="15.75" customHeight="1">
      <c r="B366" s="64"/>
      <c r="C366" s="64"/>
      <c r="D366" s="64"/>
      <c r="E366" s="64"/>
      <c r="F366" s="64"/>
      <c r="G366" s="64"/>
      <c r="H366" s="64"/>
    </row>
    <row r="367" ht="15.75" customHeight="1">
      <c r="B367" s="64"/>
      <c r="C367" s="64"/>
      <c r="D367" s="64"/>
      <c r="E367" s="64"/>
      <c r="F367" s="64"/>
      <c r="G367" s="64"/>
      <c r="H367" s="64"/>
    </row>
    <row r="368" ht="15.75" customHeight="1">
      <c r="B368" s="64"/>
      <c r="C368" s="64"/>
      <c r="D368" s="64"/>
      <c r="E368" s="64"/>
      <c r="F368" s="64"/>
      <c r="G368" s="64"/>
      <c r="H368" s="64"/>
    </row>
    <row r="369" ht="15.75" customHeight="1">
      <c r="B369" s="64"/>
      <c r="C369" s="64"/>
      <c r="D369" s="64"/>
      <c r="E369" s="64"/>
      <c r="F369" s="64"/>
      <c r="G369" s="64"/>
      <c r="H369" s="64"/>
    </row>
    <row r="370" ht="15.75" customHeight="1">
      <c r="B370" s="64"/>
      <c r="C370" s="64"/>
      <c r="D370" s="64"/>
      <c r="E370" s="64"/>
      <c r="F370" s="64"/>
      <c r="G370" s="64"/>
      <c r="H370" s="64"/>
    </row>
    <row r="371" ht="15.75" customHeight="1">
      <c r="B371" s="64"/>
      <c r="C371" s="64"/>
      <c r="D371" s="64"/>
      <c r="E371" s="64"/>
      <c r="F371" s="64"/>
      <c r="G371" s="64"/>
      <c r="H371" s="64"/>
    </row>
    <row r="372" ht="15.75" customHeight="1">
      <c r="B372" s="64"/>
      <c r="C372" s="64"/>
      <c r="D372" s="64"/>
      <c r="E372" s="64"/>
      <c r="F372" s="64"/>
      <c r="G372" s="64"/>
      <c r="H372" s="64"/>
    </row>
    <row r="373" ht="15.75" customHeight="1">
      <c r="B373" s="64"/>
      <c r="C373" s="64"/>
      <c r="D373" s="64"/>
      <c r="E373" s="64"/>
      <c r="F373" s="64"/>
      <c r="G373" s="64"/>
      <c r="H373" s="64"/>
    </row>
    <row r="374" ht="15.75" customHeight="1">
      <c r="B374" s="64"/>
      <c r="C374" s="64"/>
      <c r="D374" s="64"/>
      <c r="E374" s="64"/>
      <c r="F374" s="64"/>
      <c r="G374" s="64"/>
      <c r="H374" s="64"/>
    </row>
    <row r="375" ht="15.75" customHeight="1">
      <c r="B375" s="64"/>
      <c r="C375" s="64"/>
      <c r="D375" s="64"/>
      <c r="E375" s="64"/>
      <c r="F375" s="64"/>
      <c r="G375" s="64"/>
      <c r="H375" s="64"/>
    </row>
    <row r="376" ht="15.75" customHeight="1">
      <c r="B376" s="64"/>
      <c r="C376" s="64"/>
      <c r="D376" s="64"/>
      <c r="E376" s="64"/>
      <c r="F376" s="64"/>
      <c r="G376" s="64"/>
      <c r="H376" s="64"/>
    </row>
    <row r="377" ht="15.75" customHeight="1">
      <c r="B377" s="64"/>
      <c r="C377" s="64"/>
      <c r="D377" s="64"/>
      <c r="E377" s="64"/>
      <c r="F377" s="64"/>
      <c r="G377" s="64"/>
      <c r="H377" s="64"/>
    </row>
    <row r="378" ht="15.75" customHeight="1">
      <c r="B378" s="64"/>
      <c r="C378" s="64"/>
      <c r="D378" s="64"/>
      <c r="E378" s="64"/>
      <c r="F378" s="64"/>
      <c r="G378" s="64"/>
      <c r="H378" s="64"/>
    </row>
    <row r="379" ht="15.75" customHeight="1">
      <c r="B379" s="64"/>
      <c r="C379" s="64"/>
      <c r="D379" s="64"/>
      <c r="E379" s="64"/>
      <c r="F379" s="64"/>
      <c r="G379" s="64"/>
      <c r="H379" s="64"/>
    </row>
    <row r="380" ht="15.75" customHeight="1">
      <c r="B380" s="64"/>
      <c r="C380" s="64"/>
      <c r="D380" s="64"/>
      <c r="E380" s="64"/>
      <c r="F380" s="64"/>
      <c r="G380" s="64"/>
      <c r="H380" s="64"/>
    </row>
    <row r="381" ht="15.75" customHeight="1">
      <c r="B381" s="64"/>
      <c r="C381" s="64"/>
      <c r="D381" s="64"/>
      <c r="E381" s="64"/>
      <c r="F381" s="64"/>
      <c r="G381" s="64"/>
      <c r="H381" s="64"/>
    </row>
    <row r="382" ht="15.75" customHeight="1">
      <c r="B382" s="64"/>
      <c r="C382" s="64"/>
      <c r="D382" s="64"/>
      <c r="E382" s="64"/>
      <c r="F382" s="64"/>
      <c r="G382" s="64"/>
      <c r="H382" s="64"/>
    </row>
    <row r="383" ht="15.75" customHeight="1">
      <c r="B383" s="64"/>
      <c r="C383" s="64"/>
      <c r="D383" s="64"/>
      <c r="E383" s="64"/>
      <c r="F383" s="64"/>
      <c r="G383" s="64"/>
      <c r="H383" s="64"/>
    </row>
    <row r="384" ht="15.75" customHeight="1">
      <c r="B384" s="64"/>
      <c r="C384" s="64"/>
      <c r="D384" s="64"/>
      <c r="E384" s="64"/>
      <c r="F384" s="64"/>
      <c r="G384" s="64"/>
      <c r="H384" s="64"/>
    </row>
    <row r="385" ht="15.75" customHeight="1">
      <c r="B385" s="64"/>
      <c r="C385" s="64"/>
      <c r="D385" s="64"/>
      <c r="E385" s="64"/>
      <c r="F385" s="64"/>
      <c r="G385" s="64"/>
      <c r="H385" s="64"/>
    </row>
    <row r="386" ht="15.75" customHeight="1">
      <c r="B386" s="64"/>
      <c r="C386" s="64"/>
      <c r="D386" s="64"/>
      <c r="E386" s="64"/>
      <c r="F386" s="64"/>
      <c r="G386" s="64"/>
      <c r="H386" s="64"/>
    </row>
    <row r="387" ht="15.75" customHeight="1">
      <c r="B387" s="64"/>
      <c r="C387" s="64"/>
      <c r="D387" s="64"/>
      <c r="E387" s="64"/>
      <c r="F387" s="64"/>
      <c r="G387" s="64"/>
      <c r="H387" s="64"/>
    </row>
    <row r="388" ht="15.75" customHeight="1">
      <c r="B388" s="64"/>
      <c r="C388" s="64"/>
      <c r="D388" s="64"/>
      <c r="E388" s="64"/>
      <c r="F388" s="64"/>
      <c r="G388" s="64"/>
      <c r="H388" s="64"/>
    </row>
    <row r="389" ht="15.75" customHeight="1">
      <c r="B389" s="64"/>
      <c r="C389" s="64"/>
      <c r="D389" s="64"/>
      <c r="E389" s="64"/>
      <c r="F389" s="64"/>
      <c r="G389" s="64"/>
      <c r="H389" s="64"/>
    </row>
    <row r="390" ht="15.75" customHeight="1">
      <c r="B390" s="64"/>
      <c r="C390" s="64"/>
      <c r="D390" s="64"/>
      <c r="E390" s="64"/>
      <c r="F390" s="64"/>
      <c r="G390" s="64"/>
      <c r="H390" s="64"/>
    </row>
    <row r="391" ht="15.75" customHeight="1">
      <c r="B391" s="64"/>
      <c r="C391" s="64"/>
      <c r="D391" s="64"/>
      <c r="E391" s="64"/>
      <c r="F391" s="64"/>
      <c r="G391" s="64"/>
      <c r="H391" s="64"/>
    </row>
    <row r="392" ht="15.75" customHeight="1">
      <c r="B392" s="64"/>
      <c r="C392" s="64"/>
      <c r="D392" s="64"/>
      <c r="E392" s="64"/>
      <c r="F392" s="64"/>
      <c r="G392" s="64"/>
      <c r="H392" s="64"/>
    </row>
    <row r="393" ht="15.75" customHeight="1">
      <c r="B393" s="64"/>
      <c r="C393" s="64"/>
      <c r="D393" s="64"/>
      <c r="E393" s="64"/>
      <c r="F393" s="64"/>
      <c r="G393" s="64"/>
      <c r="H393" s="64"/>
    </row>
    <row r="394" ht="15.75" customHeight="1">
      <c r="B394" s="64"/>
      <c r="C394" s="64"/>
      <c r="D394" s="64"/>
      <c r="E394" s="64"/>
      <c r="F394" s="64"/>
      <c r="G394" s="64"/>
      <c r="H394" s="64"/>
    </row>
    <row r="395" ht="15.75" customHeight="1">
      <c r="B395" s="64"/>
      <c r="C395" s="64"/>
      <c r="D395" s="64"/>
      <c r="E395" s="64"/>
      <c r="F395" s="64"/>
      <c r="G395" s="64"/>
      <c r="H395" s="64"/>
    </row>
    <row r="396" ht="15.75" customHeight="1">
      <c r="B396" s="64"/>
      <c r="C396" s="64"/>
      <c r="D396" s="64"/>
      <c r="E396" s="64"/>
      <c r="F396" s="64"/>
      <c r="G396" s="64"/>
      <c r="H396" s="64"/>
    </row>
    <row r="397" ht="15.75" customHeight="1">
      <c r="B397" s="64"/>
      <c r="C397" s="64"/>
      <c r="D397" s="64"/>
      <c r="E397" s="64"/>
      <c r="F397" s="64"/>
      <c r="G397" s="64"/>
      <c r="H397" s="64"/>
    </row>
    <row r="398" ht="15.75" customHeight="1">
      <c r="B398" s="64"/>
      <c r="C398" s="64"/>
      <c r="D398" s="64"/>
      <c r="E398" s="64"/>
      <c r="F398" s="64"/>
      <c r="G398" s="64"/>
      <c r="H398" s="64"/>
    </row>
    <row r="399" ht="15.75" customHeight="1">
      <c r="B399" s="64"/>
      <c r="C399" s="64"/>
      <c r="D399" s="64"/>
      <c r="E399" s="64"/>
      <c r="F399" s="64"/>
      <c r="G399" s="64"/>
      <c r="H399" s="64"/>
    </row>
    <row r="400" ht="15.75" customHeight="1">
      <c r="B400" s="64"/>
      <c r="C400" s="64"/>
      <c r="D400" s="64"/>
      <c r="E400" s="64"/>
      <c r="F400" s="64"/>
      <c r="G400" s="64"/>
      <c r="H400" s="64"/>
    </row>
    <row r="401" ht="15.75" customHeight="1">
      <c r="B401" s="64"/>
      <c r="C401" s="64"/>
      <c r="D401" s="64"/>
      <c r="E401" s="64"/>
      <c r="F401" s="64"/>
      <c r="G401" s="64"/>
      <c r="H401" s="64"/>
    </row>
    <row r="402" ht="15.75" customHeight="1">
      <c r="B402" s="64"/>
      <c r="C402" s="64"/>
      <c r="D402" s="64"/>
      <c r="E402" s="64"/>
      <c r="F402" s="64"/>
      <c r="G402" s="64"/>
      <c r="H402" s="64"/>
    </row>
    <row r="403" ht="15.75" customHeight="1">
      <c r="B403" s="64"/>
      <c r="C403" s="64"/>
      <c r="D403" s="64"/>
      <c r="E403" s="64"/>
      <c r="F403" s="64"/>
      <c r="G403" s="64"/>
      <c r="H403" s="64"/>
    </row>
    <row r="404" ht="15.75" customHeight="1">
      <c r="B404" s="64"/>
      <c r="C404" s="64"/>
      <c r="D404" s="64"/>
      <c r="E404" s="64"/>
      <c r="F404" s="64"/>
      <c r="G404" s="64"/>
      <c r="H404" s="64"/>
    </row>
    <row r="405" ht="15.75" customHeight="1">
      <c r="B405" s="64"/>
      <c r="C405" s="64"/>
      <c r="D405" s="64"/>
      <c r="E405" s="64"/>
      <c r="F405" s="64"/>
      <c r="G405" s="64"/>
      <c r="H405" s="64"/>
    </row>
    <row r="406" ht="15.75" customHeight="1">
      <c r="B406" s="64"/>
      <c r="C406" s="64"/>
      <c r="D406" s="64"/>
      <c r="E406" s="64"/>
      <c r="F406" s="64"/>
      <c r="G406" s="64"/>
      <c r="H406" s="64"/>
    </row>
    <row r="407" ht="15.75" customHeight="1">
      <c r="B407" s="64"/>
      <c r="C407" s="64"/>
      <c r="D407" s="64"/>
      <c r="E407" s="64"/>
      <c r="F407" s="64"/>
      <c r="G407" s="64"/>
      <c r="H407" s="64"/>
    </row>
    <row r="408" ht="15.75" customHeight="1">
      <c r="B408" s="64"/>
      <c r="C408" s="64"/>
      <c r="D408" s="64"/>
      <c r="E408" s="64"/>
      <c r="F408" s="64"/>
      <c r="G408" s="64"/>
      <c r="H408" s="64"/>
    </row>
    <row r="409" ht="15.75" customHeight="1">
      <c r="B409" s="64"/>
      <c r="C409" s="64"/>
      <c r="D409" s="64"/>
      <c r="E409" s="64"/>
      <c r="F409" s="64"/>
      <c r="G409" s="64"/>
      <c r="H409" s="64"/>
    </row>
    <row r="410" ht="15.75" customHeight="1">
      <c r="B410" s="64"/>
      <c r="C410" s="64"/>
      <c r="D410" s="64"/>
      <c r="E410" s="64"/>
      <c r="F410" s="64"/>
      <c r="G410" s="64"/>
      <c r="H410" s="64"/>
    </row>
    <row r="411" ht="15.75" customHeight="1">
      <c r="B411" s="64"/>
      <c r="C411" s="64"/>
      <c r="D411" s="64"/>
      <c r="E411" s="64"/>
      <c r="F411" s="64"/>
      <c r="G411" s="64"/>
      <c r="H411" s="64"/>
    </row>
    <row r="412" ht="15.75" customHeight="1">
      <c r="B412" s="64"/>
      <c r="C412" s="64"/>
      <c r="D412" s="64"/>
      <c r="E412" s="64"/>
      <c r="F412" s="64"/>
      <c r="G412" s="64"/>
      <c r="H412" s="64"/>
    </row>
    <row r="413" ht="15.75" customHeight="1">
      <c r="B413" s="64"/>
      <c r="C413" s="64"/>
      <c r="D413" s="64"/>
      <c r="E413" s="64"/>
      <c r="F413" s="64"/>
      <c r="G413" s="64"/>
      <c r="H413" s="64"/>
    </row>
    <row r="414" ht="15.75" customHeight="1">
      <c r="B414" s="64"/>
      <c r="C414" s="64"/>
      <c r="D414" s="64"/>
      <c r="E414" s="64"/>
      <c r="F414" s="64"/>
      <c r="G414" s="64"/>
      <c r="H414" s="64"/>
    </row>
    <row r="415" ht="15.75" customHeight="1">
      <c r="B415" s="64"/>
      <c r="C415" s="64"/>
      <c r="D415" s="64"/>
      <c r="E415" s="64"/>
      <c r="F415" s="64"/>
      <c r="G415" s="64"/>
      <c r="H415" s="64"/>
    </row>
    <row r="416" ht="15.75" customHeight="1">
      <c r="B416" s="64"/>
      <c r="C416" s="64"/>
      <c r="D416" s="64"/>
      <c r="E416" s="64"/>
      <c r="F416" s="64"/>
      <c r="G416" s="64"/>
      <c r="H416" s="64"/>
    </row>
    <row r="417" ht="15.75" customHeight="1">
      <c r="B417" s="64"/>
      <c r="C417" s="64"/>
      <c r="D417" s="64"/>
      <c r="E417" s="64"/>
      <c r="F417" s="64"/>
      <c r="G417" s="64"/>
      <c r="H417" s="64"/>
    </row>
    <row r="418" ht="15.75" customHeight="1">
      <c r="B418" s="64"/>
      <c r="C418" s="64"/>
      <c r="D418" s="64"/>
      <c r="E418" s="64"/>
      <c r="F418" s="64"/>
      <c r="G418" s="64"/>
      <c r="H418" s="64"/>
    </row>
    <row r="419" ht="15.75" customHeight="1">
      <c r="B419" s="64"/>
      <c r="C419" s="64"/>
      <c r="D419" s="64"/>
      <c r="E419" s="64"/>
      <c r="F419" s="64"/>
      <c r="G419" s="64"/>
      <c r="H419" s="64"/>
    </row>
    <row r="420" ht="15.75" customHeight="1">
      <c r="B420" s="64"/>
      <c r="C420" s="64"/>
      <c r="D420" s="64"/>
      <c r="E420" s="64"/>
      <c r="F420" s="64"/>
      <c r="G420" s="64"/>
      <c r="H420" s="64"/>
    </row>
    <row r="421" ht="15.75" customHeight="1">
      <c r="B421" s="64"/>
      <c r="C421" s="64"/>
      <c r="D421" s="64"/>
      <c r="E421" s="64"/>
      <c r="F421" s="64"/>
      <c r="G421" s="64"/>
      <c r="H421" s="64"/>
    </row>
    <row r="422" ht="15.75" customHeight="1">
      <c r="B422" s="64"/>
      <c r="C422" s="64"/>
      <c r="D422" s="64"/>
      <c r="E422" s="64"/>
      <c r="F422" s="64"/>
      <c r="G422" s="64"/>
      <c r="H422" s="64"/>
    </row>
    <row r="423" ht="15.75" customHeight="1">
      <c r="B423" s="64"/>
      <c r="C423" s="64"/>
      <c r="D423" s="64"/>
      <c r="E423" s="64"/>
      <c r="F423" s="64"/>
      <c r="G423" s="64"/>
      <c r="H423" s="64"/>
    </row>
    <row r="424" ht="15.75" customHeight="1">
      <c r="B424" s="64"/>
      <c r="C424" s="64"/>
      <c r="D424" s="64"/>
      <c r="E424" s="64"/>
      <c r="F424" s="64"/>
      <c r="G424" s="64"/>
      <c r="H424" s="64"/>
    </row>
    <row r="425" ht="15.75" customHeight="1">
      <c r="B425" s="64"/>
      <c r="C425" s="64"/>
      <c r="D425" s="64"/>
      <c r="E425" s="64"/>
      <c r="F425" s="64"/>
      <c r="G425" s="64"/>
      <c r="H425" s="64"/>
    </row>
    <row r="426" ht="15.75" customHeight="1">
      <c r="B426" s="64"/>
      <c r="C426" s="64"/>
      <c r="D426" s="64"/>
      <c r="E426" s="64"/>
      <c r="F426" s="64"/>
      <c r="G426" s="64"/>
      <c r="H426" s="64"/>
    </row>
    <row r="427" ht="15.75" customHeight="1">
      <c r="B427" s="64"/>
      <c r="C427" s="64"/>
      <c r="D427" s="64"/>
      <c r="E427" s="64"/>
      <c r="F427" s="64"/>
      <c r="G427" s="64"/>
      <c r="H427" s="64"/>
    </row>
    <row r="428" ht="15.75" customHeight="1">
      <c r="B428" s="64"/>
      <c r="C428" s="64"/>
      <c r="D428" s="64"/>
      <c r="E428" s="64"/>
      <c r="F428" s="64"/>
      <c r="G428" s="64"/>
      <c r="H428" s="64"/>
    </row>
    <row r="429" ht="15.75" customHeight="1">
      <c r="B429" s="64"/>
      <c r="C429" s="64"/>
      <c r="D429" s="64"/>
      <c r="E429" s="64"/>
      <c r="F429" s="64"/>
      <c r="G429" s="64"/>
      <c r="H429" s="64"/>
    </row>
    <row r="430" ht="15.75" customHeight="1">
      <c r="B430" s="64"/>
      <c r="C430" s="64"/>
      <c r="D430" s="64"/>
      <c r="E430" s="64"/>
      <c r="F430" s="64"/>
      <c r="G430" s="64"/>
      <c r="H430" s="64"/>
    </row>
    <row r="431" ht="15.75" customHeight="1">
      <c r="B431" s="64"/>
      <c r="C431" s="64"/>
      <c r="D431" s="64"/>
      <c r="E431" s="64"/>
      <c r="F431" s="64"/>
      <c r="G431" s="64"/>
      <c r="H431" s="64"/>
    </row>
    <row r="432" ht="15.75" customHeight="1">
      <c r="B432" s="64"/>
      <c r="C432" s="64"/>
      <c r="D432" s="64"/>
      <c r="E432" s="64"/>
      <c r="F432" s="64"/>
      <c r="G432" s="64"/>
      <c r="H432" s="64"/>
    </row>
    <row r="433" ht="15.75" customHeight="1">
      <c r="B433" s="64"/>
      <c r="C433" s="64"/>
      <c r="D433" s="64"/>
      <c r="E433" s="64"/>
      <c r="F433" s="64"/>
      <c r="G433" s="64"/>
      <c r="H433" s="64"/>
    </row>
    <row r="434" ht="15.75" customHeight="1">
      <c r="B434" s="64"/>
      <c r="C434" s="64"/>
      <c r="D434" s="64"/>
      <c r="E434" s="64"/>
      <c r="F434" s="64"/>
      <c r="G434" s="64"/>
      <c r="H434" s="64"/>
    </row>
    <row r="435" ht="15.75" customHeight="1">
      <c r="B435" s="64"/>
      <c r="C435" s="64"/>
      <c r="D435" s="64"/>
      <c r="E435" s="64"/>
      <c r="F435" s="64"/>
      <c r="G435" s="64"/>
      <c r="H435" s="64"/>
    </row>
    <row r="436" ht="15.75" customHeight="1">
      <c r="B436" s="64"/>
      <c r="C436" s="64"/>
      <c r="D436" s="64"/>
      <c r="E436" s="64"/>
      <c r="F436" s="64"/>
      <c r="G436" s="64"/>
      <c r="H436" s="64"/>
    </row>
    <row r="437" ht="15.75" customHeight="1">
      <c r="B437" s="64"/>
      <c r="C437" s="64"/>
      <c r="D437" s="64"/>
      <c r="E437" s="64"/>
      <c r="F437" s="64"/>
      <c r="G437" s="64"/>
      <c r="H437" s="64"/>
    </row>
    <row r="438" ht="15.75" customHeight="1">
      <c r="B438" s="64"/>
      <c r="C438" s="64"/>
      <c r="D438" s="64"/>
      <c r="E438" s="64"/>
      <c r="F438" s="64"/>
      <c r="G438" s="64"/>
      <c r="H438" s="64"/>
    </row>
    <row r="439" ht="15.75" customHeight="1">
      <c r="B439" s="64"/>
      <c r="C439" s="64"/>
      <c r="D439" s="64"/>
      <c r="E439" s="64"/>
      <c r="F439" s="64"/>
      <c r="G439" s="64"/>
      <c r="H439" s="64"/>
    </row>
    <row r="440" ht="15.75" customHeight="1">
      <c r="B440" s="64"/>
      <c r="C440" s="64"/>
      <c r="D440" s="64"/>
      <c r="E440" s="64"/>
      <c r="F440" s="64"/>
      <c r="G440" s="64"/>
      <c r="H440" s="64"/>
    </row>
    <row r="441" ht="15.75" customHeight="1">
      <c r="B441" s="64"/>
      <c r="C441" s="64"/>
      <c r="D441" s="64"/>
      <c r="E441" s="64"/>
      <c r="F441" s="64"/>
      <c r="G441" s="64"/>
      <c r="H441" s="64"/>
    </row>
    <row r="442" ht="15.75" customHeight="1">
      <c r="B442" s="64"/>
      <c r="C442" s="64"/>
      <c r="D442" s="64"/>
      <c r="E442" s="64"/>
      <c r="F442" s="64"/>
      <c r="G442" s="64"/>
      <c r="H442" s="64"/>
    </row>
    <row r="443" ht="15.75" customHeight="1">
      <c r="B443" s="64"/>
      <c r="C443" s="64"/>
      <c r="D443" s="64"/>
      <c r="E443" s="64"/>
      <c r="F443" s="64"/>
      <c r="G443" s="64"/>
      <c r="H443" s="64"/>
    </row>
    <row r="444" ht="15.75" customHeight="1">
      <c r="B444" s="64"/>
      <c r="C444" s="64"/>
      <c r="D444" s="64"/>
      <c r="E444" s="64"/>
      <c r="F444" s="64"/>
      <c r="G444" s="64"/>
      <c r="H444" s="64"/>
    </row>
    <row r="445" ht="15.75" customHeight="1">
      <c r="B445" s="64"/>
      <c r="C445" s="64"/>
      <c r="D445" s="64"/>
      <c r="E445" s="64"/>
      <c r="F445" s="64"/>
      <c r="G445" s="64"/>
      <c r="H445" s="64"/>
    </row>
    <row r="446" ht="15.75" customHeight="1">
      <c r="B446" s="64"/>
      <c r="C446" s="64"/>
      <c r="D446" s="64"/>
      <c r="E446" s="64"/>
      <c r="F446" s="64"/>
      <c r="G446" s="64"/>
      <c r="H446" s="64"/>
    </row>
    <row r="447" ht="15.75" customHeight="1">
      <c r="B447" s="64"/>
      <c r="C447" s="64"/>
      <c r="D447" s="64"/>
      <c r="E447" s="64"/>
      <c r="F447" s="64"/>
      <c r="G447" s="64"/>
      <c r="H447" s="64"/>
    </row>
    <row r="448" ht="15.75" customHeight="1">
      <c r="B448" s="64"/>
      <c r="C448" s="64"/>
      <c r="D448" s="64"/>
      <c r="E448" s="64"/>
      <c r="F448" s="64"/>
      <c r="G448" s="64"/>
      <c r="H448" s="64"/>
    </row>
    <row r="449" ht="15.75" customHeight="1">
      <c r="B449" s="64"/>
      <c r="C449" s="64"/>
      <c r="D449" s="64"/>
      <c r="E449" s="64"/>
      <c r="F449" s="64"/>
      <c r="G449" s="64"/>
      <c r="H449" s="64"/>
    </row>
    <row r="450" ht="15.75" customHeight="1">
      <c r="B450" s="64"/>
      <c r="C450" s="64"/>
      <c r="D450" s="64"/>
      <c r="E450" s="64"/>
      <c r="F450" s="64"/>
      <c r="G450" s="64"/>
      <c r="H450" s="64"/>
    </row>
    <row r="451" ht="15.75" customHeight="1">
      <c r="B451" s="64"/>
      <c r="C451" s="64"/>
      <c r="D451" s="64"/>
      <c r="E451" s="64"/>
      <c r="F451" s="64"/>
      <c r="G451" s="64"/>
      <c r="H451" s="64"/>
    </row>
    <row r="452" ht="15.75" customHeight="1">
      <c r="B452" s="64"/>
      <c r="C452" s="64"/>
      <c r="D452" s="64"/>
      <c r="E452" s="64"/>
      <c r="F452" s="64"/>
      <c r="G452" s="64"/>
      <c r="H452" s="64"/>
    </row>
    <row r="453" ht="15.75" customHeight="1">
      <c r="B453" s="64"/>
      <c r="C453" s="64"/>
      <c r="D453" s="64"/>
      <c r="E453" s="64"/>
      <c r="F453" s="64"/>
      <c r="G453" s="64"/>
      <c r="H453" s="64"/>
    </row>
    <row r="454" ht="15.75" customHeight="1">
      <c r="B454" s="64"/>
      <c r="C454" s="64"/>
      <c r="D454" s="64"/>
      <c r="E454" s="64"/>
      <c r="F454" s="64"/>
      <c r="G454" s="64"/>
      <c r="H454" s="64"/>
    </row>
    <row r="455" ht="15.75" customHeight="1">
      <c r="B455" s="64"/>
      <c r="C455" s="64"/>
      <c r="D455" s="64"/>
      <c r="E455" s="64"/>
      <c r="F455" s="64"/>
      <c r="G455" s="64"/>
      <c r="H455" s="64"/>
    </row>
    <row r="456" ht="15.75" customHeight="1">
      <c r="B456" s="64"/>
      <c r="C456" s="64"/>
      <c r="D456" s="64"/>
      <c r="E456" s="64"/>
      <c r="F456" s="64"/>
      <c r="G456" s="64"/>
      <c r="H456" s="64"/>
    </row>
    <row r="457" ht="15.75" customHeight="1">
      <c r="B457" s="64"/>
      <c r="C457" s="64"/>
      <c r="D457" s="64"/>
      <c r="E457" s="64"/>
      <c r="F457" s="64"/>
      <c r="G457" s="64"/>
      <c r="H457" s="64"/>
    </row>
    <row r="458" ht="15.75" customHeight="1">
      <c r="B458" s="64"/>
      <c r="C458" s="64"/>
      <c r="D458" s="64"/>
      <c r="E458" s="64"/>
      <c r="F458" s="64"/>
      <c r="G458" s="64"/>
      <c r="H458" s="64"/>
    </row>
    <row r="459" ht="15.75" customHeight="1">
      <c r="B459" s="64"/>
      <c r="C459" s="64"/>
      <c r="D459" s="64"/>
      <c r="E459" s="64"/>
      <c r="F459" s="64"/>
      <c r="G459" s="64"/>
      <c r="H459" s="64"/>
    </row>
    <row r="460" ht="15.75" customHeight="1">
      <c r="B460" s="64"/>
      <c r="C460" s="64"/>
      <c r="D460" s="64"/>
      <c r="E460" s="64"/>
      <c r="F460" s="64"/>
      <c r="G460" s="64"/>
      <c r="H460" s="64"/>
    </row>
    <row r="461" ht="15.75" customHeight="1">
      <c r="B461" s="64"/>
      <c r="C461" s="64"/>
      <c r="D461" s="64"/>
      <c r="E461" s="64"/>
      <c r="F461" s="64"/>
      <c r="G461" s="64"/>
      <c r="H461" s="64"/>
    </row>
    <row r="462" ht="15.75" customHeight="1">
      <c r="B462" s="64"/>
      <c r="C462" s="64"/>
      <c r="D462" s="64"/>
      <c r="E462" s="64"/>
      <c r="F462" s="64"/>
      <c r="G462" s="64"/>
      <c r="H462" s="64"/>
    </row>
    <row r="463" ht="15.75" customHeight="1">
      <c r="B463" s="64"/>
      <c r="C463" s="64"/>
      <c r="D463" s="64"/>
      <c r="E463" s="64"/>
      <c r="F463" s="64"/>
      <c r="G463" s="64"/>
      <c r="H463" s="64"/>
    </row>
    <row r="464" ht="15.75" customHeight="1">
      <c r="B464" s="64"/>
      <c r="C464" s="64"/>
      <c r="D464" s="64"/>
      <c r="E464" s="64"/>
      <c r="F464" s="64"/>
      <c r="G464" s="64"/>
      <c r="H464" s="64"/>
    </row>
    <row r="465" ht="15.75" customHeight="1">
      <c r="B465" s="64"/>
      <c r="C465" s="64"/>
      <c r="D465" s="64"/>
      <c r="E465" s="64"/>
      <c r="F465" s="64"/>
      <c r="G465" s="64"/>
      <c r="H465" s="64"/>
    </row>
    <row r="466" ht="15.75" customHeight="1">
      <c r="B466" s="64"/>
      <c r="C466" s="64"/>
      <c r="D466" s="64"/>
      <c r="E466" s="64"/>
      <c r="F466" s="64"/>
      <c r="G466" s="64"/>
      <c r="H466" s="64"/>
    </row>
    <row r="467" ht="15.75" customHeight="1">
      <c r="B467" s="64"/>
      <c r="C467" s="64"/>
      <c r="D467" s="64"/>
      <c r="E467" s="64"/>
      <c r="F467" s="64"/>
      <c r="G467" s="64"/>
      <c r="H467" s="64"/>
    </row>
    <row r="468" ht="15.75" customHeight="1">
      <c r="B468" s="64"/>
      <c r="C468" s="64"/>
      <c r="D468" s="64"/>
      <c r="E468" s="64"/>
      <c r="F468" s="64"/>
      <c r="G468" s="64"/>
      <c r="H468" s="64"/>
    </row>
    <row r="469" ht="15.75" customHeight="1">
      <c r="B469" s="64"/>
      <c r="C469" s="64"/>
      <c r="D469" s="64"/>
      <c r="E469" s="64"/>
      <c r="F469" s="64"/>
      <c r="G469" s="64"/>
      <c r="H469" s="64"/>
    </row>
    <row r="470" ht="15.75" customHeight="1">
      <c r="B470" s="64"/>
      <c r="C470" s="64"/>
      <c r="D470" s="64"/>
      <c r="E470" s="64"/>
      <c r="F470" s="64"/>
      <c r="G470" s="64"/>
      <c r="H470" s="64"/>
    </row>
    <row r="471" ht="15.75" customHeight="1">
      <c r="B471" s="64"/>
      <c r="C471" s="64"/>
      <c r="D471" s="64"/>
      <c r="E471" s="64"/>
      <c r="F471" s="64"/>
      <c r="G471" s="64"/>
      <c r="H471" s="64"/>
    </row>
    <row r="472" ht="15.75" customHeight="1">
      <c r="B472" s="64"/>
      <c r="C472" s="64"/>
      <c r="D472" s="64"/>
      <c r="E472" s="64"/>
      <c r="F472" s="64"/>
      <c r="G472" s="64"/>
      <c r="H472" s="64"/>
    </row>
    <row r="473" ht="15.75" customHeight="1">
      <c r="B473" s="64"/>
      <c r="C473" s="64"/>
      <c r="D473" s="64"/>
      <c r="E473" s="64"/>
      <c r="F473" s="64"/>
      <c r="G473" s="64"/>
      <c r="H473" s="64"/>
    </row>
    <row r="474" ht="15.75" customHeight="1">
      <c r="B474" s="64"/>
      <c r="C474" s="64"/>
      <c r="D474" s="64"/>
      <c r="E474" s="64"/>
      <c r="F474" s="64"/>
      <c r="G474" s="64"/>
      <c r="H474" s="64"/>
    </row>
    <row r="475" ht="15.75" customHeight="1">
      <c r="B475" s="64"/>
      <c r="C475" s="64"/>
      <c r="D475" s="64"/>
      <c r="E475" s="64"/>
      <c r="F475" s="64"/>
      <c r="G475" s="64"/>
      <c r="H475" s="64"/>
    </row>
    <row r="476" ht="15.75" customHeight="1">
      <c r="B476" s="64"/>
      <c r="C476" s="64"/>
      <c r="D476" s="64"/>
      <c r="E476" s="64"/>
      <c r="F476" s="64"/>
      <c r="G476" s="64"/>
      <c r="H476" s="64"/>
    </row>
    <row r="477" ht="15.75" customHeight="1">
      <c r="B477" s="64"/>
      <c r="C477" s="64"/>
      <c r="D477" s="64"/>
      <c r="E477" s="64"/>
      <c r="F477" s="64"/>
      <c r="G477" s="64"/>
      <c r="H477" s="64"/>
    </row>
    <row r="478" ht="15.75" customHeight="1">
      <c r="B478" s="64"/>
      <c r="C478" s="64"/>
      <c r="D478" s="64"/>
      <c r="E478" s="64"/>
      <c r="F478" s="64"/>
      <c r="G478" s="64"/>
      <c r="H478" s="64"/>
    </row>
    <row r="479" ht="15.75" customHeight="1">
      <c r="B479" s="64"/>
      <c r="C479" s="64"/>
      <c r="D479" s="64"/>
      <c r="E479" s="64"/>
      <c r="F479" s="64"/>
      <c r="G479" s="64"/>
      <c r="H479" s="64"/>
    </row>
    <row r="480" ht="15.75" customHeight="1">
      <c r="B480" s="64"/>
      <c r="C480" s="64"/>
      <c r="D480" s="64"/>
      <c r="E480" s="64"/>
      <c r="F480" s="64"/>
      <c r="G480" s="64"/>
      <c r="H480" s="64"/>
    </row>
    <row r="481" ht="15.75" customHeight="1">
      <c r="B481" s="64"/>
      <c r="C481" s="64"/>
      <c r="D481" s="64"/>
      <c r="E481" s="64"/>
      <c r="F481" s="64"/>
      <c r="G481" s="64"/>
      <c r="H481" s="64"/>
    </row>
    <row r="482" ht="15.75" customHeight="1">
      <c r="B482" s="64"/>
      <c r="C482" s="64"/>
      <c r="D482" s="64"/>
      <c r="E482" s="64"/>
      <c r="F482" s="64"/>
      <c r="G482" s="64"/>
      <c r="H482" s="64"/>
    </row>
    <row r="483" ht="15.75" customHeight="1">
      <c r="B483" s="64"/>
      <c r="C483" s="64"/>
      <c r="D483" s="64"/>
      <c r="E483" s="64"/>
      <c r="F483" s="64"/>
      <c r="G483" s="64"/>
      <c r="H483" s="64"/>
    </row>
    <row r="484" ht="15.75" customHeight="1">
      <c r="B484" s="64"/>
      <c r="C484" s="64"/>
      <c r="D484" s="64"/>
      <c r="E484" s="64"/>
      <c r="F484" s="64"/>
      <c r="G484" s="64"/>
      <c r="H484" s="64"/>
    </row>
    <row r="485" ht="15.75" customHeight="1">
      <c r="B485" s="64"/>
      <c r="C485" s="64"/>
      <c r="D485" s="64"/>
      <c r="E485" s="64"/>
      <c r="F485" s="64"/>
      <c r="G485" s="64"/>
      <c r="H485" s="64"/>
    </row>
    <row r="486" ht="15.75" customHeight="1">
      <c r="B486" s="64"/>
      <c r="C486" s="64"/>
      <c r="D486" s="64"/>
      <c r="E486" s="64"/>
      <c r="F486" s="64"/>
      <c r="G486" s="64"/>
      <c r="H486" s="64"/>
    </row>
    <row r="487" ht="15.75" customHeight="1">
      <c r="B487" s="64"/>
      <c r="C487" s="64"/>
      <c r="D487" s="64"/>
      <c r="E487" s="64"/>
      <c r="F487" s="64"/>
      <c r="G487" s="64"/>
      <c r="H487" s="64"/>
    </row>
    <row r="488" ht="15.75" customHeight="1">
      <c r="B488" s="64"/>
      <c r="C488" s="64"/>
      <c r="D488" s="64"/>
      <c r="E488" s="64"/>
      <c r="F488" s="64"/>
      <c r="G488" s="64"/>
      <c r="H488" s="64"/>
    </row>
    <row r="489" ht="15.75" customHeight="1">
      <c r="B489" s="64"/>
      <c r="C489" s="64"/>
      <c r="D489" s="64"/>
      <c r="E489" s="64"/>
      <c r="F489" s="64"/>
      <c r="G489" s="64"/>
      <c r="H489" s="64"/>
    </row>
    <row r="490" ht="15.75" customHeight="1">
      <c r="B490" s="64"/>
      <c r="C490" s="64"/>
      <c r="D490" s="64"/>
      <c r="E490" s="64"/>
      <c r="F490" s="64"/>
      <c r="G490" s="64"/>
      <c r="H490" s="64"/>
    </row>
    <row r="491" ht="15.75" customHeight="1">
      <c r="B491" s="64"/>
      <c r="C491" s="64"/>
      <c r="D491" s="64"/>
      <c r="E491" s="64"/>
      <c r="F491" s="64"/>
      <c r="G491" s="64"/>
      <c r="H491" s="64"/>
    </row>
    <row r="492" ht="15.75" customHeight="1">
      <c r="B492" s="64"/>
      <c r="C492" s="64"/>
      <c r="D492" s="64"/>
      <c r="E492" s="64"/>
      <c r="F492" s="64"/>
      <c r="G492" s="64"/>
      <c r="H492" s="64"/>
    </row>
    <row r="493" ht="15.75" customHeight="1">
      <c r="B493" s="64"/>
      <c r="C493" s="64"/>
      <c r="D493" s="64"/>
      <c r="E493" s="64"/>
      <c r="F493" s="64"/>
      <c r="G493" s="64"/>
      <c r="H493" s="64"/>
    </row>
    <row r="494" ht="15.75" customHeight="1">
      <c r="B494" s="64"/>
      <c r="C494" s="64"/>
      <c r="D494" s="64"/>
      <c r="E494" s="64"/>
      <c r="F494" s="64"/>
      <c r="G494" s="64"/>
      <c r="H494" s="64"/>
    </row>
    <row r="495" ht="15.75" customHeight="1">
      <c r="B495" s="64"/>
      <c r="C495" s="64"/>
      <c r="D495" s="64"/>
      <c r="E495" s="64"/>
      <c r="F495" s="64"/>
      <c r="G495" s="64"/>
      <c r="H495" s="64"/>
    </row>
    <row r="496" ht="15.75" customHeight="1">
      <c r="B496" s="64"/>
      <c r="C496" s="64"/>
      <c r="D496" s="64"/>
      <c r="E496" s="64"/>
      <c r="F496" s="64"/>
      <c r="G496" s="64"/>
      <c r="H496" s="64"/>
    </row>
    <row r="497" ht="15.75" customHeight="1">
      <c r="B497" s="64"/>
      <c r="C497" s="64"/>
      <c r="D497" s="64"/>
      <c r="E497" s="64"/>
      <c r="F497" s="64"/>
      <c r="G497" s="64"/>
      <c r="H497" s="64"/>
    </row>
    <row r="498" ht="15.75" customHeight="1">
      <c r="B498" s="64"/>
      <c r="C498" s="64"/>
      <c r="D498" s="64"/>
      <c r="E498" s="64"/>
      <c r="F498" s="64"/>
      <c r="G498" s="64"/>
      <c r="H498" s="64"/>
    </row>
    <row r="499" ht="15.75" customHeight="1">
      <c r="B499" s="64"/>
      <c r="C499" s="64"/>
      <c r="D499" s="64"/>
      <c r="E499" s="64"/>
      <c r="F499" s="64"/>
      <c r="G499" s="64"/>
      <c r="H499" s="64"/>
    </row>
    <row r="500" ht="15.75" customHeight="1">
      <c r="B500" s="64"/>
      <c r="C500" s="64"/>
      <c r="D500" s="64"/>
      <c r="E500" s="64"/>
      <c r="F500" s="64"/>
      <c r="G500" s="64"/>
      <c r="H500" s="64"/>
    </row>
    <row r="501" ht="15.75" customHeight="1">
      <c r="B501" s="64"/>
      <c r="C501" s="64"/>
      <c r="D501" s="64"/>
      <c r="E501" s="64"/>
      <c r="F501" s="64"/>
      <c r="G501" s="64"/>
      <c r="H501" s="64"/>
    </row>
    <row r="502" ht="15.75" customHeight="1">
      <c r="B502" s="64"/>
      <c r="C502" s="64"/>
      <c r="D502" s="64"/>
      <c r="E502" s="64"/>
      <c r="F502" s="64"/>
      <c r="G502" s="64"/>
      <c r="H502" s="64"/>
    </row>
    <row r="503" ht="15.75" customHeight="1">
      <c r="B503" s="64"/>
      <c r="C503" s="64"/>
      <c r="D503" s="64"/>
      <c r="E503" s="64"/>
      <c r="F503" s="64"/>
      <c r="G503" s="64"/>
      <c r="H503" s="64"/>
    </row>
    <row r="504" ht="15.75" customHeight="1">
      <c r="B504" s="64"/>
      <c r="C504" s="64"/>
      <c r="D504" s="64"/>
      <c r="E504" s="64"/>
      <c r="F504" s="64"/>
      <c r="G504" s="64"/>
      <c r="H504" s="64"/>
    </row>
    <row r="505" ht="15.75" customHeight="1">
      <c r="B505" s="64"/>
      <c r="C505" s="64"/>
      <c r="D505" s="64"/>
      <c r="E505" s="64"/>
      <c r="F505" s="64"/>
      <c r="G505" s="64"/>
      <c r="H505" s="64"/>
    </row>
    <row r="506" ht="15.75" customHeight="1">
      <c r="B506" s="64"/>
      <c r="C506" s="64"/>
      <c r="D506" s="64"/>
      <c r="E506" s="64"/>
      <c r="F506" s="64"/>
      <c r="G506" s="64"/>
      <c r="H506" s="64"/>
    </row>
    <row r="507" ht="15.75" customHeight="1">
      <c r="B507" s="64"/>
      <c r="C507" s="64"/>
      <c r="D507" s="64"/>
      <c r="E507" s="64"/>
      <c r="F507" s="64"/>
      <c r="G507" s="64"/>
      <c r="H507" s="64"/>
    </row>
    <row r="508" ht="15.75" customHeight="1">
      <c r="B508" s="64"/>
      <c r="C508" s="64"/>
      <c r="D508" s="64"/>
      <c r="E508" s="64"/>
      <c r="F508" s="64"/>
      <c r="G508" s="64"/>
      <c r="H508" s="64"/>
    </row>
    <row r="509" ht="15.75" customHeight="1">
      <c r="B509" s="64"/>
      <c r="C509" s="64"/>
      <c r="D509" s="64"/>
      <c r="E509" s="64"/>
      <c r="F509" s="64"/>
      <c r="G509" s="64"/>
      <c r="H509" s="64"/>
    </row>
    <row r="510" ht="15.75" customHeight="1">
      <c r="B510" s="64"/>
      <c r="C510" s="64"/>
      <c r="D510" s="64"/>
      <c r="E510" s="64"/>
      <c r="F510" s="64"/>
      <c r="G510" s="64"/>
      <c r="H510" s="64"/>
    </row>
    <row r="511" ht="15.75" customHeight="1">
      <c r="B511" s="64"/>
      <c r="C511" s="64"/>
      <c r="D511" s="64"/>
      <c r="E511" s="64"/>
      <c r="F511" s="64"/>
      <c r="G511" s="64"/>
      <c r="H511" s="64"/>
    </row>
    <row r="512" ht="15.75" customHeight="1">
      <c r="B512" s="64"/>
      <c r="C512" s="64"/>
      <c r="D512" s="64"/>
      <c r="E512" s="64"/>
      <c r="F512" s="64"/>
      <c r="G512" s="64"/>
      <c r="H512" s="64"/>
    </row>
    <row r="513" ht="15.75" customHeight="1">
      <c r="B513" s="64"/>
      <c r="C513" s="64"/>
      <c r="D513" s="64"/>
      <c r="E513" s="64"/>
      <c r="F513" s="64"/>
      <c r="G513" s="64"/>
      <c r="H513" s="64"/>
    </row>
    <row r="514" ht="15.75" customHeight="1">
      <c r="B514" s="64"/>
      <c r="C514" s="64"/>
      <c r="D514" s="64"/>
      <c r="E514" s="64"/>
      <c r="F514" s="64"/>
      <c r="G514" s="64"/>
      <c r="H514" s="64"/>
    </row>
    <row r="515" ht="15.75" customHeight="1">
      <c r="B515" s="64"/>
      <c r="C515" s="64"/>
      <c r="D515" s="64"/>
      <c r="E515" s="64"/>
      <c r="F515" s="64"/>
      <c r="G515" s="64"/>
      <c r="H515" s="64"/>
    </row>
    <row r="516" ht="15.75" customHeight="1">
      <c r="B516" s="64"/>
      <c r="C516" s="64"/>
      <c r="D516" s="64"/>
      <c r="E516" s="64"/>
      <c r="F516" s="64"/>
      <c r="G516" s="64"/>
      <c r="H516" s="64"/>
    </row>
    <row r="517" ht="15.75" customHeight="1">
      <c r="B517" s="64"/>
      <c r="C517" s="64"/>
      <c r="D517" s="64"/>
      <c r="E517" s="64"/>
      <c r="F517" s="64"/>
      <c r="G517" s="64"/>
      <c r="H517" s="64"/>
    </row>
    <row r="518" ht="15.75" customHeight="1">
      <c r="B518" s="64"/>
      <c r="C518" s="64"/>
      <c r="D518" s="64"/>
      <c r="E518" s="64"/>
      <c r="F518" s="64"/>
      <c r="G518" s="64"/>
      <c r="H518" s="64"/>
    </row>
    <row r="519" ht="15.75" customHeight="1">
      <c r="B519" s="64"/>
      <c r="C519" s="64"/>
      <c r="D519" s="64"/>
      <c r="E519" s="64"/>
      <c r="F519" s="64"/>
      <c r="G519" s="64"/>
      <c r="H519" s="64"/>
    </row>
    <row r="520" ht="15.75" customHeight="1">
      <c r="B520" s="64"/>
      <c r="C520" s="64"/>
      <c r="D520" s="64"/>
      <c r="E520" s="64"/>
      <c r="F520" s="64"/>
      <c r="G520" s="64"/>
      <c r="H520" s="64"/>
    </row>
    <row r="521" ht="15.75" customHeight="1">
      <c r="B521" s="64"/>
      <c r="C521" s="64"/>
      <c r="D521" s="64"/>
      <c r="E521" s="64"/>
      <c r="F521" s="64"/>
      <c r="G521" s="64"/>
      <c r="H521" s="64"/>
    </row>
    <row r="522" ht="15.75" customHeight="1">
      <c r="B522" s="64"/>
      <c r="C522" s="64"/>
      <c r="D522" s="64"/>
      <c r="E522" s="64"/>
      <c r="F522" s="64"/>
      <c r="G522" s="64"/>
      <c r="H522" s="64"/>
    </row>
    <row r="523" ht="15.75" customHeight="1">
      <c r="B523" s="64"/>
      <c r="C523" s="64"/>
      <c r="D523" s="64"/>
      <c r="E523" s="64"/>
      <c r="F523" s="64"/>
      <c r="G523" s="64"/>
      <c r="H523" s="64"/>
    </row>
    <row r="524" ht="15.75" customHeight="1">
      <c r="B524" s="64"/>
      <c r="C524" s="64"/>
      <c r="D524" s="64"/>
      <c r="E524" s="64"/>
      <c r="F524" s="64"/>
      <c r="G524" s="64"/>
      <c r="H524" s="64"/>
    </row>
    <row r="525" ht="15.75" customHeight="1">
      <c r="B525" s="64"/>
      <c r="C525" s="64"/>
      <c r="D525" s="64"/>
      <c r="E525" s="64"/>
      <c r="F525" s="64"/>
      <c r="G525" s="64"/>
      <c r="H525" s="64"/>
    </row>
    <row r="526" ht="15.75" customHeight="1">
      <c r="B526" s="64"/>
      <c r="C526" s="64"/>
      <c r="D526" s="64"/>
      <c r="E526" s="64"/>
      <c r="F526" s="64"/>
      <c r="G526" s="64"/>
      <c r="H526" s="64"/>
    </row>
    <row r="527" ht="15.75" customHeight="1">
      <c r="B527" s="64"/>
      <c r="C527" s="64"/>
      <c r="D527" s="64"/>
      <c r="E527" s="64"/>
      <c r="F527" s="64"/>
      <c r="G527" s="64"/>
      <c r="H527" s="64"/>
    </row>
    <row r="528" ht="15.75" customHeight="1">
      <c r="B528" s="64"/>
      <c r="C528" s="64"/>
      <c r="D528" s="64"/>
      <c r="E528" s="64"/>
      <c r="F528" s="64"/>
      <c r="G528" s="64"/>
      <c r="H528" s="64"/>
    </row>
    <row r="529" ht="15.75" customHeight="1">
      <c r="B529" s="64"/>
      <c r="C529" s="64"/>
      <c r="D529" s="64"/>
      <c r="E529" s="64"/>
      <c r="F529" s="64"/>
      <c r="G529" s="64"/>
      <c r="H529" s="64"/>
    </row>
    <row r="530" ht="15.75" customHeight="1">
      <c r="B530" s="64"/>
      <c r="C530" s="64"/>
      <c r="D530" s="64"/>
      <c r="E530" s="64"/>
      <c r="F530" s="64"/>
      <c r="G530" s="64"/>
      <c r="H530" s="64"/>
    </row>
    <row r="531" ht="15.75" customHeight="1">
      <c r="B531" s="64"/>
      <c r="C531" s="64"/>
      <c r="D531" s="64"/>
      <c r="E531" s="64"/>
      <c r="F531" s="64"/>
      <c r="G531" s="64"/>
      <c r="H531" s="64"/>
    </row>
    <row r="532" ht="15.75" customHeight="1">
      <c r="B532" s="64"/>
      <c r="C532" s="64"/>
      <c r="D532" s="64"/>
      <c r="E532" s="64"/>
      <c r="F532" s="64"/>
      <c r="G532" s="64"/>
      <c r="H532" s="64"/>
    </row>
    <row r="533" ht="15.75" customHeight="1">
      <c r="B533" s="64"/>
      <c r="C533" s="64"/>
      <c r="D533" s="64"/>
      <c r="E533" s="64"/>
      <c r="F533" s="64"/>
      <c r="G533" s="64"/>
      <c r="H533" s="64"/>
    </row>
    <row r="534" ht="15.75" customHeight="1">
      <c r="B534" s="64"/>
      <c r="C534" s="64"/>
      <c r="D534" s="64"/>
      <c r="E534" s="64"/>
      <c r="F534" s="64"/>
      <c r="G534" s="64"/>
      <c r="H534" s="64"/>
    </row>
    <row r="535" ht="15.75" customHeight="1">
      <c r="B535" s="64"/>
      <c r="C535" s="64"/>
      <c r="D535" s="64"/>
      <c r="E535" s="64"/>
      <c r="F535" s="64"/>
      <c r="G535" s="64"/>
      <c r="H535" s="64"/>
    </row>
    <row r="536" ht="15.75" customHeight="1">
      <c r="B536" s="64"/>
      <c r="C536" s="64"/>
      <c r="D536" s="64"/>
      <c r="E536" s="64"/>
      <c r="F536" s="64"/>
      <c r="G536" s="64"/>
      <c r="H536" s="64"/>
    </row>
    <row r="537" ht="15.75" customHeight="1">
      <c r="B537" s="64"/>
      <c r="C537" s="64"/>
      <c r="D537" s="64"/>
      <c r="E537" s="64"/>
      <c r="F537" s="64"/>
      <c r="G537" s="64"/>
      <c r="H537" s="64"/>
    </row>
    <row r="538" ht="15.75" customHeight="1">
      <c r="B538" s="64"/>
      <c r="C538" s="64"/>
      <c r="D538" s="64"/>
      <c r="E538" s="64"/>
      <c r="F538" s="64"/>
      <c r="G538" s="64"/>
      <c r="H538" s="64"/>
    </row>
    <row r="539" ht="15.75" customHeight="1">
      <c r="B539" s="64"/>
      <c r="C539" s="64"/>
      <c r="D539" s="64"/>
      <c r="E539" s="64"/>
      <c r="F539" s="64"/>
      <c r="G539" s="64"/>
      <c r="H539" s="64"/>
    </row>
    <row r="540" ht="15.75" customHeight="1">
      <c r="B540" s="64"/>
      <c r="C540" s="64"/>
      <c r="D540" s="64"/>
      <c r="E540" s="64"/>
      <c r="F540" s="64"/>
      <c r="G540" s="64"/>
      <c r="H540" s="64"/>
    </row>
    <row r="541" ht="15.75" customHeight="1">
      <c r="B541" s="64"/>
      <c r="C541" s="64"/>
      <c r="D541" s="64"/>
      <c r="E541" s="64"/>
      <c r="F541" s="64"/>
      <c r="G541" s="64"/>
      <c r="H541" s="64"/>
    </row>
    <row r="542" ht="15.75" customHeight="1">
      <c r="B542" s="64"/>
      <c r="C542" s="64"/>
      <c r="D542" s="64"/>
      <c r="E542" s="64"/>
      <c r="F542" s="64"/>
      <c r="G542" s="64"/>
      <c r="H542" s="64"/>
    </row>
    <row r="543" ht="15.75" customHeight="1">
      <c r="B543" s="64"/>
      <c r="C543" s="64"/>
      <c r="D543" s="64"/>
      <c r="E543" s="64"/>
      <c r="F543" s="64"/>
      <c r="G543" s="64"/>
      <c r="H543" s="64"/>
    </row>
    <row r="544" ht="15.75" customHeight="1">
      <c r="B544" s="64"/>
      <c r="C544" s="64"/>
      <c r="D544" s="64"/>
      <c r="E544" s="64"/>
      <c r="F544" s="64"/>
      <c r="G544" s="64"/>
      <c r="H544" s="64"/>
    </row>
    <row r="545" ht="15.75" customHeight="1">
      <c r="B545" s="64"/>
      <c r="C545" s="64"/>
      <c r="D545" s="64"/>
      <c r="E545" s="64"/>
      <c r="F545" s="64"/>
      <c r="G545" s="64"/>
      <c r="H545" s="64"/>
    </row>
    <row r="546" ht="15.75" customHeight="1">
      <c r="B546" s="64"/>
      <c r="C546" s="64"/>
      <c r="D546" s="64"/>
      <c r="E546" s="64"/>
      <c r="F546" s="64"/>
      <c r="G546" s="64"/>
      <c r="H546" s="64"/>
    </row>
    <row r="547" ht="15.75" customHeight="1">
      <c r="B547" s="64"/>
      <c r="C547" s="64"/>
      <c r="D547" s="64"/>
      <c r="E547" s="64"/>
      <c r="F547" s="64"/>
      <c r="G547" s="64"/>
      <c r="H547" s="64"/>
    </row>
    <row r="548" ht="15.75" customHeight="1">
      <c r="B548" s="64"/>
      <c r="C548" s="64"/>
      <c r="D548" s="64"/>
      <c r="E548" s="64"/>
      <c r="F548" s="64"/>
      <c r="G548" s="64"/>
      <c r="H548" s="64"/>
    </row>
    <row r="549" ht="15.75" customHeight="1">
      <c r="B549" s="64"/>
      <c r="C549" s="64"/>
      <c r="D549" s="64"/>
      <c r="E549" s="64"/>
      <c r="F549" s="64"/>
      <c r="G549" s="64"/>
      <c r="H549" s="64"/>
    </row>
    <row r="550" ht="15.75" customHeight="1">
      <c r="B550" s="64"/>
      <c r="C550" s="64"/>
      <c r="D550" s="64"/>
      <c r="E550" s="64"/>
      <c r="F550" s="64"/>
      <c r="G550" s="64"/>
      <c r="H550" s="64"/>
    </row>
    <row r="551" ht="15.75" customHeight="1">
      <c r="B551" s="64"/>
      <c r="C551" s="64"/>
      <c r="D551" s="64"/>
      <c r="E551" s="64"/>
      <c r="F551" s="64"/>
      <c r="G551" s="64"/>
      <c r="H551" s="64"/>
    </row>
    <row r="552" ht="15.75" customHeight="1">
      <c r="B552" s="64"/>
      <c r="C552" s="64"/>
      <c r="D552" s="64"/>
      <c r="E552" s="64"/>
      <c r="F552" s="64"/>
      <c r="G552" s="64"/>
      <c r="H552" s="64"/>
    </row>
    <row r="553" ht="15.75" customHeight="1">
      <c r="B553" s="64"/>
      <c r="C553" s="64"/>
      <c r="D553" s="64"/>
      <c r="E553" s="64"/>
      <c r="F553" s="64"/>
      <c r="G553" s="64"/>
      <c r="H553" s="64"/>
    </row>
    <row r="554" ht="15.75" customHeight="1">
      <c r="B554" s="64"/>
      <c r="C554" s="64"/>
      <c r="D554" s="64"/>
      <c r="E554" s="64"/>
      <c r="F554" s="64"/>
      <c r="G554" s="64"/>
      <c r="H554" s="64"/>
    </row>
    <row r="555" ht="15.75" customHeight="1">
      <c r="B555" s="64"/>
      <c r="C555" s="64"/>
      <c r="D555" s="64"/>
      <c r="E555" s="64"/>
      <c r="F555" s="64"/>
      <c r="G555" s="64"/>
      <c r="H555" s="64"/>
    </row>
    <row r="556" ht="15.75" customHeight="1">
      <c r="B556" s="64"/>
      <c r="C556" s="64"/>
      <c r="D556" s="64"/>
      <c r="E556" s="64"/>
      <c r="F556" s="64"/>
      <c r="G556" s="64"/>
      <c r="H556" s="64"/>
    </row>
    <row r="557" ht="15.75" customHeight="1">
      <c r="B557" s="64"/>
      <c r="C557" s="64"/>
      <c r="D557" s="64"/>
      <c r="E557" s="64"/>
      <c r="F557" s="64"/>
      <c r="G557" s="64"/>
      <c r="H557" s="64"/>
    </row>
    <row r="558" ht="15.75" customHeight="1">
      <c r="B558" s="64"/>
      <c r="C558" s="64"/>
      <c r="D558" s="64"/>
      <c r="E558" s="64"/>
      <c r="F558" s="64"/>
      <c r="G558" s="64"/>
      <c r="H558" s="64"/>
    </row>
    <row r="559" ht="15.75" customHeight="1">
      <c r="B559" s="64"/>
      <c r="C559" s="64"/>
      <c r="D559" s="64"/>
      <c r="E559" s="64"/>
      <c r="F559" s="64"/>
      <c r="G559" s="64"/>
      <c r="H559" s="64"/>
    </row>
    <row r="560" ht="15.75" customHeight="1">
      <c r="B560" s="64"/>
      <c r="C560" s="64"/>
      <c r="D560" s="64"/>
      <c r="E560" s="64"/>
      <c r="F560" s="64"/>
      <c r="G560" s="64"/>
      <c r="H560" s="64"/>
    </row>
    <row r="561" ht="15.75" customHeight="1">
      <c r="B561" s="64"/>
      <c r="C561" s="64"/>
      <c r="D561" s="64"/>
      <c r="E561" s="64"/>
      <c r="F561" s="64"/>
      <c r="G561" s="64"/>
      <c r="H561" s="64"/>
    </row>
    <row r="562" ht="15.75" customHeight="1">
      <c r="B562" s="64"/>
      <c r="C562" s="64"/>
      <c r="D562" s="64"/>
      <c r="E562" s="64"/>
      <c r="F562" s="64"/>
      <c r="G562" s="64"/>
      <c r="H562" s="64"/>
    </row>
    <row r="563" ht="15.75" customHeight="1">
      <c r="B563" s="64"/>
      <c r="C563" s="64"/>
      <c r="D563" s="64"/>
      <c r="E563" s="64"/>
      <c r="F563" s="64"/>
      <c r="G563" s="64"/>
      <c r="H563" s="64"/>
    </row>
    <row r="564" ht="15.75" customHeight="1">
      <c r="B564" s="64"/>
      <c r="C564" s="64"/>
      <c r="D564" s="64"/>
      <c r="E564" s="64"/>
      <c r="F564" s="64"/>
      <c r="G564" s="64"/>
      <c r="H564" s="64"/>
    </row>
    <row r="565" ht="15.75" customHeight="1">
      <c r="B565" s="64"/>
      <c r="C565" s="64"/>
      <c r="D565" s="64"/>
      <c r="E565" s="64"/>
      <c r="F565" s="64"/>
      <c r="G565" s="64"/>
      <c r="H565" s="64"/>
    </row>
    <row r="566" ht="15.75" customHeight="1">
      <c r="B566" s="64"/>
      <c r="C566" s="64"/>
      <c r="D566" s="64"/>
      <c r="E566" s="64"/>
      <c r="F566" s="64"/>
      <c r="G566" s="64"/>
      <c r="H566" s="64"/>
    </row>
    <row r="567" ht="15.75" customHeight="1">
      <c r="B567" s="64"/>
      <c r="C567" s="64"/>
      <c r="D567" s="64"/>
      <c r="E567" s="64"/>
      <c r="F567" s="64"/>
      <c r="G567" s="64"/>
      <c r="H567" s="64"/>
    </row>
    <row r="568" ht="15.75" customHeight="1">
      <c r="B568" s="64"/>
      <c r="C568" s="64"/>
      <c r="D568" s="64"/>
      <c r="E568" s="64"/>
      <c r="F568" s="64"/>
      <c r="G568" s="64"/>
      <c r="H568" s="64"/>
    </row>
    <row r="569" ht="15.75" customHeight="1">
      <c r="B569" s="64"/>
      <c r="C569" s="64"/>
      <c r="D569" s="64"/>
      <c r="E569" s="64"/>
      <c r="F569" s="64"/>
      <c r="G569" s="64"/>
      <c r="H569" s="64"/>
    </row>
    <row r="570" ht="15.75" customHeight="1">
      <c r="B570" s="64"/>
      <c r="C570" s="64"/>
      <c r="D570" s="64"/>
      <c r="E570" s="64"/>
      <c r="F570" s="64"/>
      <c r="G570" s="64"/>
      <c r="H570" s="64"/>
    </row>
    <row r="571" ht="15.75" customHeight="1">
      <c r="B571" s="64"/>
      <c r="C571" s="64"/>
      <c r="D571" s="64"/>
      <c r="E571" s="64"/>
      <c r="F571" s="64"/>
      <c r="G571" s="64"/>
      <c r="H571" s="64"/>
    </row>
    <row r="572" ht="15.75" customHeight="1">
      <c r="B572" s="64"/>
      <c r="C572" s="64"/>
      <c r="D572" s="64"/>
      <c r="E572" s="64"/>
      <c r="F572" s="64"/>
      <c r="G572" s="64"/>
      <c r="H572" s="64"/>
    </row>
    <row r="573" ht="15.75" customHeight="1">
      <c r="B573" s="64"/>
      <c r="C573" s="64"/>
      <c r="D573" s="64"/>
      <c r="E573" s="64"/>
      <c r="F573" s="64"/>
      <c r="G573" s="64"/>
      <c r="H573" s="64"/>
    </row>
    <row r="574" ht="15.75" customHeight="1">
      <c r="B574" s="64"/>
      <c r="C574" s="64"/>
      <c r="D574" s="64"/>
      <c r="E574" s="64"/>
      <c r="F574" s="64"/>
      <c r="G574" s="64"/>
      <c r="H574" s="64"/>
    </row>
    <row r="575" ht="15.75" customHeight="1">
      <c r="B575" s="64"/>
      <c r="C575" s="64"/>
      <c r="D575" s="64"/>
      <c r="E575" s="64"/>
      <c r="F575" s="64"/>
      <c r="G575" s="64"/>
      <c r="H575" s="64"/>
    </row>
    <row r="576" ht="15.75" customHeight="1">
      <c r="B576" s="64"/>
      <c r="C576" s="64"/>
      <c r="D576" s="64"/>
      <c r="E576" s="64"/>
      <c r="F576" s="64"/>
      <c r="G576" s="64"/>
      <c r="H576" s="64"/>
    </row>
    <row r="577" ht="15.75" customHeight="1">
      <c r="B577" s="64"/>
      <c r="C577" s="64"/>
      <c r="D577" s="64"/>
      <c r="E577" s="64"/>
      <c r="F577" s="64"/>
      <c r="G577" s="64"/>
      <c r="H577" s="64"/>
    </row>
    <row r="578" ht="15.75" customHeight="1">
      <c r="B578" s="64"/>
      <c r="C578" s="64"/>
      <c r="D578" s="64"/>
      <c r="E578" s="64"/>
      <c r="F578" s="64"/>
      <c r="G578" s="64"/>
      <c r="H578" s="64"/>
    </row>
    <row r="579" ht="15.75" customHeight="1">
      <c r="B579" s="64"/>
      <c r="C579" s="64"/>
      <c r="D579" s="64"/>
      <c r="E579" s="64"/>
      <c r="F579" s="64"/>
      <c r="G579" s="64"/>
      <c r="H579" s="64"/>
    </row>
    <row r="580" ht="15.75" customHeight="1">
      <c r="B580" s="64"/>
      <c r="C580" s="64"/>
      <c r="D580" s="64"/>
      <c r="E580" s="64"/>
      <c r="F580" s="64"/>
      <c r="G580" s="64"/>
      <c r="H580" s="64"/>
    </row>
    <row r="581" ht="15.75" customHeight="1">
      <c r="B581" s="64"/>
      <c r="C581" s="64"/>
      <c r="D581" s="64"/>
      <c r="E581" s="64"/>
      <c r="F581" s="64"/>
      <c r="G581" s="64"/>
      <c r="H581" s="64"/>
    </row>
    <row r="582" ht="15.75" customHeight="1">
      <c r="B582" s="64"/>
      <c r="C582" s="64"/>
      <c r="D582" s="64"/>
      <c r="E582" s="64"/>
      <c r="F582" s="64"/>
      <c r="G582" s="64"/>
      <c r="H582" s="64"/>
    </row>
    <row r="583" ht="15.75" customHeight="1">
      <c r="B583" s="64"/>
      <c r="C583" s="64"/>
      <c r="D583" s="64"/>
      <c r="E583" s="64"/>
      <c r="F583" s="64"/>
      <c r="G583" s="64"/>
      <c r="H583" s="64"/>
    </row>
    <row r="584" ht="15.75" customHeight="1">
      <c r="B584" s="64"/>
      <c r="C584" s="64"/>
      <c r="D584" s="64"/>
      <c r="E584" s="64"/>
      <c r="F584" s="64"/>
      <c r="G584" s="64"/>
      <c r="H584" s="64"/>
    </row>
    <row r="585" ht="15.75" customHeight="1">
      <c r="B585" s="64"/>
      <c r="C585" s="64"/>
      <c r="D585" s="64"/>
      <c r="E585" s="64"/>
      <c r="F585" s="64"/>
      <c r="G585" s="64"/>
      <c r="H585" s="64"/>
    </row>
    <row r="586" ht="15.75" customHeight="1">
      <c r="B586" s="64"/>
      <c r="C586" s="64"/>
      <c r="D586" s="64"/>
      <c r="E586" s="64"/>
      <c r="F586" s="64"/>
      <c r="G586" s="64"/>
      <c r="H586" s="64"/>
    </row>
    <row r="587" ht="15.75" customHeight="1">
      <c r="B587" s="64"/>
      <c r="C587" s="64"/>
      <c r="D587" s="64"/>
      <c r="E587" s="64"/>
      <c r="F587" s="64"/>
      <c r="G587" s="64"/>
      <c r="H587" s="64"/>
    </row>
    <row r="588" ht="15.75" customHeight="1">
      <c r="B588" s="64"/>
      <c r="C588" s="64"/>
      <c r="D588" s="64"/>
      <c r="E588" s="64"/>
      <c r="F588" s="64"/>
      <c r="G588" s="64"/>
      <c r="H588" s="64"/>
    </row>
    <row r="589" ht="15.75" customHeight="1">
      <c r="B589" s="64"/>
      <c r="C589" s="64"/>
      <c r="D589" s="64"/>
      <c r="E589" s="64"/>
      <c r="F589" s="64"/>
      <c r="G589" s="64"/>
      <c r="H589" s="64"/>
    </row>
    <row r="590" ht="15.75" customHeight="1">
      <c r="B590" s="64"/>
      <c r="C590" s="64"/>
      <c r="D590" s="64"/>
      <c r="E590" s="64"/>
      <c r="F590" s="64"/>
      <c r="G590" s="64"/>
      <c r="H590" s="64"/>
    </row>
    <row r="591" ht="15.75" customHeight="1">
      <c r="B591" s="64"/>
      <c r="C591" s="64"/>
      <c r="D591" s="64"/>
      <c r="E591" s="64"/>
      <c r="F591" s="64"/>
      <c r="G591" s="64"/>
      <c r="H591" s="64"/>
    </row>
    <row r="592" ht="15.75" customHeight="1">
      <c r="B592" s="64"/>
      <c r="C592" s="64"/>
      <c r="D592" s="64"/>
      <c r="E592" s="64"/>
      <c r="F592" s="64"/>
      <c r="G592" s="64"/>
      <c r="H592" s="64"/>
    </row>
    <row r="593" ht="15.75" customHeight="1">
      <c r="B593" s="64"/>
      <c r="C593" s="64"/>
      <c r="D593" s="64"/>
      <c r="E593" s="64"/>
      <c r="F593" s="64"/>
      <c r="G593" s="64"/>
      <c r="H593" s="64"/>
    </row>
    <row r="594" ht="15.75" customHeight="1">
      <c r="B594" s="64"/>
      <c r="C594" s="64"/>
      <c r="D594" s="64"/>
      <c r="E594" s="64"/>
      <c r="F594" s="64"/>
      <c r="G594" s="64"/>
      <c r="H594" s="64"/>
    </row>
    <row r="595" ht="15.75" customHeight="1">
      <c r="B595" s="64"/>
      <c r="C595" s="64"/>
      <c r="D595" s="64"/>
      <c r="E595" s="64"/>
      <c r="F595" s="64"/>
      <c r="G595" s="64"/>
      <c r="H595" s="64"/>
    </row>
    <row r="596" ht="15.75" customHeight="1">
      <c r="B596" s="64"/>
      <c r="C596" s="64"/>
      <c r="D596" s="64"/>
      <c r="E596" s="64"/>
      <c r="F596" s="64"/>
      <c r="G596" s="64"/>
      <c r="H596" s="64"/>
    </row>
    <row r="597" ht="15.75" customHeight="1">
      <c r="B597" s="64"/>
      <c r="C597" s="64"/>
      <c r="D597" s="64"/>
      <c r="E597" s="64"/>
      <c r="F597" s="64"/>
      <c r="G597" s="64"/>
      <c r="H597" s="64"/>
    </row>
    <row r="598" ht="15.75" customHeight="1">
      <c r="B598" s="64"/>
      <c r="C598" s="64"/>
      <c r="D598" s="64"/>
      <c r="E598" s="64"/>
      <c r="F598" s="64"/>
      <c r="G598" s="64"/>
      <c r="H598" s="64"/>
    </row>
    <row r="599" ht="15.75" customHeight="1">
      <c r="B599" s="64"/>
      <c r="C599" s="64"/>
      <c r="D599" s="64"/>
      <c r="E599" s="64"/>
      <c r="F599" s="64"/>
      <c r="G599" s="64"/>
      <c r="H599" s="64"/>
    </row>
    <row r="600" ht="15.75" customHeight="1">
      <c r="B600" s="64"/>
      <c r="C600" s="64"/>
      <c r="D600" s="64"/>
      <c r="E600" s="64"/>
      <c r="F600" s="64"/>
      <c r="G600" s="64"/>
      <c r="H600" s="64"/>
    </row>
    <row r="601" ht="15.75" customHeight="1">
      <c r="B601" s="64"/>
      <c r="C601" s="64"/>
      <c r="D601" s="64"/>
      <c r="E601" s="64"/>
      <c r="F601" s="64"/>
      <c r="G601" s="64"/>
      <c r="H601" s="64"/>
    </row>
    <row r="602" ht="15.75" customHeight="1">
      <c r="B602" s="64"/>
      <c r="C602" s="64"/>
      <c r="D602" s="64"/>
      <c r="E602" s="64"/>
      <c r="F602" s="64"/>
      <c r="G602" s="64"/>
      <c r="H602" s="64"/>
    </row>
    <row r="603" ht="15.75" customHeight="1">
      <c r="B603" s="64"/>
      <c r="C603" s="64"/>
      <c r="D603" s="64"/>
      <c r="E603" s="64"/>
      <c r="F603" s="64"/>
      <c r="G603" s="64"/>
      <c r="H603" s="64"/>
    </row>
    <row r="604" ht="15.75" customHeight="1">
      <c r="B604" s="64"/>
      <c r="C604" s="64"/>
      <c r="D604" s="64"/>
      <c r="E604" s="64"/>
      <c r="F604" s="64"/>
      <c r="G604" s="64"/>
      <c r="H604" s="64"/>
    </row>
    <row r="605" ht="15.75" customHeight="1">
      <c r="B605" s="64"/>
      <c r="C605" s="64"/>
      <c r="D605" s="64"/>
      <c r="E605" s="64"/>
      <c r="F605" s="64"/>
      <c r="G605" s="64"/>
      <c r="H605" s="64"/>
    </row>
    <row r="606" ht="15.75" customHeight="1">
      <c r="B606" s="64"/>
      <c r="C606" s="64"/>
      <c r="D606" s="64"/>
      <c r="E606" s="64"/>
      <c r="F606" s="64"/>
      <c r="G606" s="64"/>
      <c r="H606" s="64"/>
    </row>
    <row r="607" ht="15.75" customHeight="1">
      <c r="B607" s="64"/>
      <c r="C607" s="64"/>
      <c r="D607" s="64"/>
      <c r="E607" s="64"/>
      <c r="F607" s="64"/>
      <c r="G607" s="64"/>
      <c r="H607" s="64"/>
    </row>
    <row r="608" ht="15.75" customHeight="1">
      <c r="B608" s="64"/>
      <c r="C608" s="64"/>
      <c r="D608" s="64"/>
      <c r="E608" s="64"/>
      <c r="F608" s="64"/>
      <c r="G608" s="64"/>
      <c r="H608" s="64"/>
    </row>
    <row r="609" ht="15.75" customHeight="1">
      <c r="B609" s="64"/>
      <c r="C609" s="64"/>
      <c r="D609" s="64"/>
      <c r="E609" s="64"/>
      <c r="F609" s="64"/>
      <c r="G609" s="64"/>
      <c r="H609" s="64"/>
    </row>
    <row r="610" ht="15.75" customHeight="1">
      <c r="B610" s="64"/>
      <c r="C610" s="64"/>
      <c r="D610" s="64"/>
      <c r="E610" s="64"/>
      <c r="F610" s="64"/>
      <c r="G610" s="64"/>
      <c r="H610" s="64"/>
    </row>
    <row r="611" ht="15.75" customHeight="1">
      <c r="B611" s="64"/>
      <c r="C611" s="64"/>
      <c r="D611" s="64"/>
      <c r="E611" s="64"/>
      <c r="F611" s="64"/>
      <c r="G611" s="64"/>
      <c r="H611" s="64"/>
    </row>
    <row r="612" ht="15.75" customHeight="1">
      <c r="B612" s="64"/>
      <c r="C612" s="64"/>
      <c r="D612" s="64"/>
      <c r="E612" s="64"/>
      <c r="F612" s="64"/>
      <c r="G612" s="64"/>
      <c r="H612" s="64"/>
    </row>
    <row r="613" ht="15.75" customHeight="1">
      <c r="B613" s="64"/>
      <c r="C613" s="64"/>
      <c r="D613" s="64"/>
      <c r="E613" s="64"/>
      <c r="F613" s="64"/>
      <c r="G613" s="64"/>
      <c r="H613" s="64"/>
    </row>
    <row r="614" ht="15.75" customHeight="1">
      <c r="B614" s="64"/>
      <c r="C614" s="64"/>
      <c r="D614" s="64"/>
      <c r="E614" s="64"/>
      <c r="F614" s="64"/>
      <c r="G614" s="64"/>
      <c r="H614" s="64"/>
    </row>
    <row r="615" ht="15.75" customHeight="1">
      <c r="B615" s="64"/>
      <c r="C615" s="64"/>
      <c r="D615" s="64"/>
      <c r="E615" s="64"/>
      <c r="F615" s="64"/>
      <c r="G615" s="64"/>
      <c r="H615" s="64"/>
    </row>
    <row r="616" ht="15.75" customHeight="1">
      <c r="B616" s="64"/>
      <c r="C616" s="64"/>
      <c r="D616" s="64"/>
      <c r="E616" s="64"/>
      <c r="F616" s="64"/>
      <c r="G616" s="64"/>
      <c r="H616" s="64"/>
    </row>
    <row r="617" ht="15.75" customHeight="1">
      <c r="B617" s="64"/>
      <c r="C617" s="64"/>
      <c r="D617" s="64"/>
      <c r="E617" s="64"/>
      <c r="F617" s="64"/>
      <c r="G617" s="64"/>
      <c r="H617" s="64"/>
    </row>
    <row r="618" ht="15.75" customHeight="1">
      <c r="B618" s="64"/>
      <c r="C618" s="64"/>
      <c r="D618" s="64"/>
      <c r="E618" s="64"/>
      <c r="F618" s="64"/>
      <c r="G618" s="64"/>
      <c r="H618" s="64"/>
    </row>
    <row r="619" ht="15.75" customHeight="1">
      <c r="B619" s="64"/>
      <c r="C619" s="64"/>
      <c r="D619" s="64"/>
      <c r="E619" s="64"/>
      <c r="F619" s="64"/>
      <c r="G619" s="64"/>
      <c r="H619" s="64"/>
    </row>
    <row r="620" ht="15.75" customHeight="1">
      <c r="B620" s="64"/>
      <c r="C620" s="64"/>
      <c r="D620" s="64"/>
      <c r="E620" s="64"/>
      <c r="F620" s="64"/>
      <c r="G620" s="64"/>
      <c r="H620" s="64"/>
    </row>
    <row r="621" ht="15.75" customHeight="1">
      <c r="B621" s="64"/>
      <c r="C621" s="64"/>
      <c r="D621" s="64"/>
      <c r="E621" s="64"/>
      <c r="F621" s="64"/>
      <c r="G621" s="64"/>
      <c r="H621" s="64"/>
    </row>
    <row r="622" ht="15.75" customHeight="1">
      <c r="B622" s="64"/>
      <c r="C622" s="64"/>
      <c r="D622" s="64"/>
      <c r="E622" s="64"/>
      <c r="F622" s="64"/>
      <c r="G622" s="64"/>
      <c r="H622" s="64"/>
    </row>
    <row r="623" ht="15.75" customHeight="1">
      <c r="B623" s="64"/>
      <c r="C623" s="64"/>
      <c r="D623" s="64"/>
      <c r="E623" s="64"/>
      <c r="F623" s="64"/>
      <c r="G623" s="64"/>
      <c r="H623" s="64"/>
    </row>
    <row r="624" ht="15.75" customHeight="1">
      <c r="B624" s="64"/>
      <c r="C624" s="64"/>
      <c r="D624" s="64"/>
      <c r="E624" s="64"/>
      <c r="F624" s="64"/>
      <c r="G624" s="64"/>
      <c r="H624" s="64"/>
    </row>
    <row r="625" ht="15.75" customHeight="1">
      <c r="B625" s="64"/>
      <c r="C625" s="64"/>
      <c r="D625" s="64"/>
      <c r="E625" s="64"/>
      <c r="F625" s="64"/>
      <c r="G625" s="64"/>
      <c r="H625" s="64"/>
    </row>
    <row r="626" ht="15.75" customHeight="1">
      <c r="B626" s="64"/>
      <c r="C626" s="64"/>
      <c r="D626" s="64"/>
      <c r="E626" s="64"/>
      <c r="F626" s="64"/>
      <c r="G626" s="64"/>
      <c r="H626" s="64"/>
    </row>
    <row r="627" ht="15.75" customHeight="1">
      <c r="B627" s="64"/>
      <c r="C627" s="64"/>
      <c r="D627" s="64"/>
      <c r="E627" s="64"/>
      <c r="F627" s="64"/>
      <c r="G627" s="64"/>
      <c r="H627" s="64"/>
    </row>
    <row r="628" ht="15.75" customHeight="1">
      <c r="B628" s="64"/>
      <c r="C628" s="64"/>
      <c r="D628" s="64"/>
      <c r="E628" s="64"/>
      <c r="F628" s="64"/>
      <c r="G628" s="64"/>
      <c r="H628" s="64"/>
    </row>
    <row r="629" ht="15.75" customHeight="1">
      <c r="B629" s="64"/>
      <c r="C629" s="64"/>
      <c r="D629" s="64"/>
      <c r="E629" s="64"/>
      <c r="F629" s="64"/>
      <c r="G629" s="64"/>
      <c r="H629" s="64"/>
    </row>
    <row r="630" ht="15.75" customHeight="1">
      <c r="B630" s="64"/>
      <c r="C630" s="64"/>
      <c r="D630" s="64"/>
      <c r="E630" s="64"/>
      <c r="F630" s="64"/>
      <c r="G630" s="64"/>
      <c r="H630" s="64"/>
    </row>
    <row r="631" ht="15.75" customHeight="1">
      <c r="B631" s="64"/>
      <c r="C631" s="64"/>
      <c r="D631" s="64"/>
      <c r="E631" s="64"/>
      <c r="F631" s="64"/>
      <c r="G631" s="64"/>
      <c r="H631" s="64"/>
    </row>
    <row r="632" ht="15.75" customHeight="1">
      <c r="B632" s="64"/>
      <c r="C632" s="64"/>
      <c r="D632" s="64"/>
      <c r="E632" s="64"/>
      <c r="F632" s="64"/>
      <c r="G632" s="64"/>
      <c r="H632" s="64"/>
    </row>
    <row r="633" ht="15.75" customHeight="1">
      <c r="B633" s="64"/>
      <c r="C633" s="64"/>
      <c r="D633" s="64"/>
      <c r="E633" s="64"/>
      <c r="F633" s="64"/>
      <c r="G633" s="64"/>
      <c r="H633" s="64"/>
    </row>
    <row r="634" ht="15.75" customHeight="1">
      <c r="B634" s="64"/>
      <c r="C634" s="64"/>
      <c r="D634" s="64"/>
      <c r="E634" s="64"/>
      <c r="F634" s="64"/>
      <c r="G634" s="64"/>
      <c r="H634" s="64"/>
    </row>
    <row r="635" ht="15.75" customHeight="1">
      <c r="B635" s="64"/>
      <c r="C635" s="64"/>
      <c r="D635" s="64"/>
      <c r="E635" s="64"/>
      <c r="F635" s="64"/>
      <c r="G635" s="64"/>
      <c r="H635" s="64"/>
    </row>
    <row r="636" ht="15.75" customHeight="1">
      <c r="B636" s="64"/>
      <c r="C636" s="64"/>
      <c r="D636" s="64"/>
      <c r="E636" s="64"/>
      <c r="F636" s="64"/>
      <c r="G636" s="64"/>
      <c r="H636" s="64"/>
    </row>
    <row r="637" ht="15.75" customHeight="1">
      <c r="B637" s="64"/>
      <c r="C637" s="64"/>
      <c r="D637" s="64"/>
      <c r="E637" s="64"/>
      <c r="F637" s="64"/>
      <c r="G637" s="64"/>
      <c r="H637" s="64"/>
    </row>
    <row r="638" ht="15.75" customHeight="1">
      <c r="B638" s="64"/>
      <c r="C638" s="64"/>
      <c r="D638" s="64"/>
      <c r="E638" s="64"/>
      <c r="F638" s="64"/>
      <c r="G638" s="64"/>
      <c r="H638" s="64"/>
    </row>
    <row r="639" ht="15.75" customHeight="1">
      <c r="B639" s="64"/>
      <c r="C639" s="64"/>
      <c r="D639" s="64"/>
      <c r="E639" s="64"/>
      <c r="F639" s="64"/>
      <c r="G639" s="64"/>
      <c r="H639" s="64"/>
    </row>
    <row r="640" ht="15.75" customHeight="1">
      <c r="B640" s="64"/>
      <c r="C640" s="64"/>
      <c r="D640" s="64"/>
      <c r="E640" s="64"/>
      <c r="F640" s="64"/>
      <c r="G640" s="64"/>
      <c r="H640" s="64"/>
    </row>
    <row r="641" ht="15.75" customHeight="1">
      <c r="B641" s="64"/>
      <c r="C641" s="64"/>
      <c r="D641" s="64"/>
      <c r="E641" s="64"/>
      <c r="F641" s="64"/>
      <c r="G641" s="64"/>
      <c r="H641" s="64"/>
    </row>
    <row r="642" ht="15.75" customHeight="1">
      <c r="B642" s="64"/>
      <c r="C642" s="64"/>
      <c r="D642" s="64"/>
      <c r="E642" s="64"/>
      <c r="F642" s="64"/>
      <c r="G642" s="64"/>
      <c r="H642" s="64"/>
    </row>
    <row r="643" ht="15.75" customHeight="1">
      <c r="B643" s="64"/>
      <c r="C643" s="64"/>
      <c r="D643" s="64"/>
      <c r="E643" s="64"/>
      <c r="F643" s="64"/>
      <c r="G643" s="64"/>
      <c r="H643" s="64"/>
    </row>
    <row r="644" ht="15.75" customHeight="1">
      <c r="B644" s="64"/>
      <c r="C644" s="64"/>
      <c r="D644" s="64"/>
      <c r="E644" s="64"/>
      <c r="F644" s="64"/>
      <c r="G644" s="64"/>
      <c r="H644" s="64"/>
    </row>
    <row r="645" ht="15.75" customHeight="1">
      <c r="B645" s="64"/>
      <c r="C645" s="64"/>
      <c r="D645" s="64"/>
      <c r="E645" s="64"/>
      <c r="F645" s="64"/>
      <c r="G645" s="64"/>
      <c r="H645" s="64"/>
    </row>
    <row r="646" ht="15.75" customHeight="1">
      <c r="B646" s="64"/>
      <c r="C646" s="64"/>
      <c r="D646" s="64"/>
      <c r="E646" s="64"/>
      <c r="F646" s="64"/>
      <c r="G646" s="64"/>
      <c r="H646" s="64"/>
    </row>
    <row r="647" ht="15.75" customHeight="1">
      <c r="B647" s="64"/>
      <c r="C647" s="64"/>
      <c r="D647" s="64"/>
      <c r="E647" s="64"/>
      <c r="F647" s="64"/>
      <c r="G647" s="64"/>
      <c r="H647" s="64"/>
    </row>
    <row r="648" ht="15.75" customHeight="1">
      <c r="B648" s="64"/>
      <c r="C648" s="64"/>
      <c r="D648" s="64"/>
      <c r="E648" s="64"/>
      <c r="F648" s="64"/>
      <c r="G648" s="64"/>
      <c r="H648" s="64"/>
    </row>
    <row r="649" ht="15.75" customHeight="1">
      <c r="B649" s="64"/>
      <c r="C649" s="64"/>
      <c r="D649" s="64"/>
      <c r="E649" s="64"/>
      <c r="F649" s="64"/>
      <c r="G649" s="64"/>
      <c r="H649" s="64"/>
    </row>
    <row r="650" ht="15.75" customHeight="1">
      <c r="B650" s="64"/>
      <c r="C650" s="64"/>
      <c r="D650" s="64"/>
      <c r="E650" s="64"/>
      <c r="F650" s="64"/>
      <c r="G650" s="64"/>
      <c r="H650" s="64"/>
    </row>
    <row r="651" ht="15.75" customHeight="1">
      <c r="B651" s="64"/>
      <c r="C651" s="64"/>
      <c r="D651" s="64"/>
      <c r="E651" s="64"/>
      <c r="F651" s="64"/>
      <c r="G651" s="64"/>
      <c r="H651" s="64"/>
    </row>
    <row r="652" ht="15.75" customHeight="1">
      <c r="B652" s="64"/>
      <c r="C652" s="64"/>
      <c r="D652" s="64"/>
      <c r="E652" s="64"/>
      <c r="F652" s="64"/>
      <c r="G652" s="64"/>
      <c r="H652" s="64"/>
    </row>
    <row r="653" ht="15.75" customHeight="1">
      <c r="B653" s="64"/>
      <c r="C653" s="64"/>
      <c r="D653" s="64"/>
      <c r="E653" s="64"/>
      <c r="F653" s="64"/>
      <c r="G653" s="64"/>
      <c r="H653" s="64"/>
    </row>
    <row r="654" ht="15.75" customHeight="1">
      <c r="B654" s="64"/>
      <c r="C654" s="64"/>
      <c r="D654" s="64"/>
      <c r="E654" s="64"/>
      <c r="F654" s="64"/>
      <c r="G654" s="64"/>
      <c r="H654" s="64"/>
    </row>
    <row r="655" ht="15.75" customHeight="1">
      <c r="B655" s="64"/>
      <c r="C655" s="64"/>
      <c r="D655" s="64"/>
      <c r="E655" s="64"/>
      <c r="F655" s="64"/>
      <c r="G655" s="64"/>
      <c r="H655" s="64"/>
    </row>
    <row r="656" ht="15.75" customHeight="1">
      <c r="B656" s="64"/>
      <c r="C656" s="64"/>
      <c r="D656" s="64"/>
      <c r="E656" s="64"/>
      <c r="F656" s="64"/>
      <c r="G656" s="64"/>
      <c r="H656" s="64"/>
    </row>
    <row r="657" ht="15.75" customHeight="1">
      <c r="B657" s="64"/>
      <c r="C657" s="64"/>
      <c r="D657" s="64"/>
      <c r="E657" s="64"/>
      <c r="F657" s="64"/>
      <c r="G657" s="64"/>
      <c r="H657" s="64"/>
    </row>
    <row r="658" ht="15.75" customHeight="1">
      <c r="B658" s="64"/>
      <c r="C658" s="64"/>
      <c r="D658" s="64"/>
      <c r="E658" s="64"/>
      <c r="F658" s="64"/>
      <c r="G658" s="64"/>
      <c r="H658" s="64"/>
    </row>
    <row r="659" ht="15.75" customHeight="1">
      <c r="B659" s="64"/>
      <c r="C659" s="64"/>
      <c r="D659" s="64"/>
      <c r="E659" s="64"/>
      <c r="F659" s="64"/>
      <c r="G659" s="64"/>
      <c r="H659" s="64"/>
    </row>
    <row r="660" ht="15.75" customHeight="1">
      <c r="B660" s="64"/>
      <c r="C660" s="64"/>
      <c r="D660" s="64"/>
      <c r="E660" s="64"/>
      <c r="F660" s="64"/>
      <c r="G660" s="64"/>
      <c r="H660" s="64"/>
    </row>
    <row r="661" ht="15.75" customHeight="1">
      <c r="B661" s="64"/>
      <c r="C661" s="64"/>
      <c r="D661" s="64"/>
      <c r="E661" s="64"/>
      <c r="F661" s="64"/>
      <c r="G661" s="64"/>
      <c r="H661" s="64"/>
    </row>
    <row r="662" ht="15.75" customHeight="1">
      <c r="B662" s="64"/>
      <c r="C662" s="64"/>
      <c r="D662" s="64"/>
      <c r="E662" s="64"/>
      <c r="F662" s="64"/>
      <c r="G662" s="64"/>
      <c r="H662" s="64"/>
    </row>
    <row r="663" ht="15.75" customHeight="1">
      <c r="B663" s="64"/>
      <c r="C663" s="64"/>
      <c r="D663" s="64"/>
      <c r="E663" s="64"/>
      <c r="F663" s="64"/>
      <c r="G663" s="64"/>
      <c r="H663" s="64"/>
    </row>
    <row r="664" ht="15.75" customHeight="1">
      <c r="B664" s="64"/>
      <c r="C664" s="64"/>
      <c r="D664" s="64"/>
      <c r="E664" s="64"/>
      <c r="F664" s="64"/>
      <c r="G664" s="64"/>
      <c r="H664" s="64"/>
    </row>
    <row r="665" ht="15.75" customHeight="1">
      <c r="B665" s="64"/>
      <c r="C665" s="64"/>
      <c r="D665" s="64"/>
      <c r="E665" s="64"/>
      <c r="F665" s="64"/>
      <c r="G665" s="64"/>
      <c r="H665" s="64"/>
    </row>
    <row r="666" ht="15.75" customHeight="1">
      <c r="B666" s="64"/>
      <c r="C666" s="64"/>
      <c r="D666" s="64"/>
      <c r="E666" s="64"/>
      <c r="F666" s="64"/>
      <c r="G666" s="64"/>
      <c r="H666" s="64"/>
    </row>
    <row r="667" ht="15.75" customHeight="1">
      <c r="B667" s="64"/>
      <c r="C667" s="64"/>
      <c r="D667" s="64"/>
      <c r="E667" s="64"/>
      <c r="F667" s="64"/>
      <c r="G667" s="64"/>
      <c r="H667" s="64"/>
    </row>
    <row r="668" ht="15.75" customHeight="1">
      <c r="B668" s="64"/>
      <c r="C668" s="64"/>
      <c r="D668" s="64"/>
      <c r="E668" s="64"/>
      <c r="F668" s="64"/>
      <c r="G668" s="64"/>
      <c r="H668" s="64"/>
    </row>
    <row r="669" ht="15.75" customHeight="1">
      <c r="B669" s="64"/>
      <c r="C669" s="64"/>
      <c r="D669" s="64"/>
      <c r="E669" s="64"/>
      <c r="F669" s="64"/>
      <c r="G669" s="64"/>
      <c r="H669" s="64"/>
    </row>
    <row r="670" ht="15.75" customHeight="1">
      <c r="B670" s="64"/>
      <c r="C670" s="64"/>
      <c r="D670" s="64"/>
      <c r="E670" s="64"/>
      <c r="F670" s="64"/>
      <c r="G670" s="64"/>
      <c r="H670" s="64"/>
    </row>
    <row r="671" ht="15.75" customHeight="1">
      <c r="B671" s="64"/>
      <c r="C671" s="64"/>
      <c r="D671" s="64"/>
      <c r="E671" s="64"/>
      <c r="F671" s="64"/>
      <c r="G671" s="64"/>
      <c r="H671" s="64"/>
    </row>
    <row r="672" ht="15.75" customHeight="1">
      <c r="B672" s="64"/>
      <c r="C672" s="64"/>
      <c r="D672" s="64"/>
      <c r="E672" s="64"/>
      <c r="F672" s="64"/>
      <c r="G672" s="64"/>
      <c r="H672" s="64"/>
    </row>
    <row r="673" ht="15.75" customHeight="1">
      <c r="B673" s="64"/>
      <c r="C673" s="64"/>
      <c r="D673" s="64"/>
      <c r="E673" s="64"/>
      <c r="F673" s="64"/>
      <c r="G673" s="64"/>
      <c r="H673" s="64"/>
    </row>
    <row r="674" ht="15.75" customHeight="1">
      <c r="B674" s="64"/>
      <c r="C674" s="64"/>
      <c r="D674" s="64"/>
      <c r="E674" s="64"/>
      <c r="F674" s="64"/>
      <c r="G674" s="64"/>
      <c r="H674" s="64"/>
    </row>
    <row r="675" ht="15.75" customHeight="1">
      <c r="B675" s="64"/>
      <c r="C675" s="64"/>
      <c r="D675" s="64"/>
      <c r="E675" s="64"/>
      <c r="F675" s="64"/>
      <c r="G675" s="64"/>
      <c r="H675" s="64"/>
    </row>
    <row r="676" ht="15.75" customHeight="1">
      <c r="B676" s="64"/>
      <c r="C676" s="64"/>
      <c r="D676" s="64"/>
      <c r="E676" s="64"/>
      <c r="F676" s="64"/>
      <c r="G676" s="64"/>
      <c r="H676" s="64"/>
    </row>
    <row r="677" ht="15.75" customHeight="1">
      <c r="B677" s="64"/>
      <c r="C677" s="64"/>
      <c r="D677" s="64"/>
      <c r="E677" s="64"/>
      <c r="F677" s="64"/>
      <c r="G677" s="64"/>
      <c r="H677" s="64"/>
    </row>
    <row r="678" ht="15.75" customHeight="1">
      <c r="B678" s="64"/>
      <c r="C678" s="64"/>
      <c r="D678" s="64"/>
      <c r="E678" s="64"/>
      <c r="F678" s="64"/>
      <c r="G678" s="64"/>
      <c r="H678" s="64"/>
    </row>
    <row r="679" ht="15.75" customHeight="1">
      <c r="B679" s="64"/>
      <c r="C679" s="64"/>
      <c r="D679" s="64"/>
      <c r="E679" s="64"/>
      <c r="F679" s="64"/>
      <c r="G679" s="64"/>
      <c r="H679" s="64"/>
    </row>
    <row r="680" ht="15.75" customHeight="1">
      <c r="B680" s="64"/>
      <c r="C680" s="64"/>
      <c r="D680" s="64"/>
      <c r="E680" s="64"/>
      <c r="F680" s="64"/>
      <c r="G680" s="64"/>
      <c r="H680" s="64"/>
    </row>
    <row r="681" ht="15.75" customHeight="1">
      <c r="B681" s="64"/>
      <c r="C681" s="64"/>
      <c r="D681" s="64"/>
      <c r="E681" s="64"/>
      <c r="F681" s="64"/>
      <c r="G681" s="64"/>
      <c r="H681" s="64"/>
    </row>
    <row r="682" ht="15.75" customHeight="1">
      <c r="B682" s="64"/>
      <c r="C682" s="64"/>
      <c r="D682" s="64"/>
      <c r="E682" s="64"/>
      <c r="F682" s="64"/>
      <c r="G682" s="64"/>
      <c r="H682" s="64"/>
    </row>
    <row r="683" ht="15.75" customHeight="1">
      <c r="B683" s="64"/>
      <c r="C683" s="64"/>
      <c r="D683" s="64"/>
      <c r="E683" s="64"/>
      <c r="F683" s="64"/>
      <c r="G683" s="64"/>
      <c r="H683" s="64"/>
    </row>
    <row r="684" ht="15.75" customHeight="1">
      <c r="B684" s="64"/>
      <c r="C684" s="64"/>
      <c r="D684" s="64"/>
      <c r="E684" s="64"/>
      <c r="F684" s="64"/>
      <c r="G684" s="64"/>
      <c r="H684" s="64"/>
    </row>
    <row r="685" ht="15.75" customHeight="1">
      <c r="B685" s="64"/>
      <c r="C685" s="64"/>
      <c r="D685" s="64"/>
      <c r="E685" s="64"/>
      <c r="F685" s="64"/>
      <c r="G685" s="64"/>
      <c r="H685" s="64"/>
    </row>
    <row r="686" ht="15.75" customHeight="1">
      <c r="B686" s="64"/>
      <c r="C686" s="64"/>
      <c r="D686" s="64"/>
      <c r="E686" s="64"/>
      <c r="F686" s="64"/>
      <c r="G686" s="64"/>
      <c r="H686" s="64"/>
    </row>
    <row r="687" ht="15.75" customHeight="1">
      <c r="B687" s="64"/>
      <c r="C687" s="64"/>
      <c r="D687" s="64"/>
      <c r="E687" s="64"/>
      <c r="F687" s="64"/>
      <c r="G687" s="64"/>
      <c r="H687" s="64"/>
    </row>
    <row r="688" ht="15.75" customHeight="1">
      <c r="B688" s="64"/>
      <c r="C688" s="64"/>
      <c r="D688" s="64"/>
      <c r="E688" s="64"/>
      <c r="F688" s="64"/>
      <c r="G688" s="64"/>
      <c r="H688" s="64"/>
    </row>
    <row r="689" ht="15.75" customHeight="1">
      <c r="B689" s="64"/>
      <c r="C689" s="64"/>
      <c r="D689" s="64"/>
      <c r="E689" s="64"/>
      <c r="F689" s="64"/>
      <c r="G689" s="64"/>
      <c r="H689" s="64"/>
    </row>
    <row r="690" ht="15.75" customHeight="1">
      <c r="B690" s="64"/>
      <c r="C690" s="64"/>
      <c r="D690" s="64"/>
      <c r="E690" s="64"/>
      <c r="F690" s="64"/>
      <c r="G690" s="64"/>
      <c r="H690" s="64"/>
    </row>
    <row r="691" ht="15.75" customHeight="1">
      <c r="B691" s="64"/>
      <c r="C691" s="64"/>
      <c r="D691" s="64"/>
      <c r="E691" s="64"/>
      <c r="F691" s="64"/>
      <c r="G691" s="64"/>
      <c r="H691" s="64"/>
    </row>
    <row r="692" ht="15.75" customHeight="1">
      <c r="B692" s="64"/>
      <c r="C692" s="64"/>
      <c r="D692" s="64"/>
      <c r="E692" s="64"/>
      <c r="F692" s="64"/>
      <c r="G692" s="64"/>
      <c r="H692" s="64"/>
    </row>
    <row r="693" ht="15.75" customHeight="1">
      <c r="B693" s="64"/>
      <c r="C693" s="64"/>
      <c r="D693" s="64"/>
      <c r="E693" s="64"/>
      <c r="F693" s="64"/>
      <c r="G693" s="64"/>
      <c r="H693" s="64"/>
    </row>
    <row r="694" ht="15.75" customHeight="1">
      <c r="B694" s="64"/>
      <c r="C694" s="64"/>
      <c r="D694" s="64"/>
      <c r="E694" s="64"/>
      <c r="F694" s="64"/>
      <c r="G694" s="64"/>
      <c r="H694" s="64"/>
    </row>
    <row r="695" ht="15.75" customHeight="1">
      <c r="B695" s="64"/>
      <c r="C695" s="64"/>
      <c r="D695" s="64"/>
      <c r="E695" s="64"/>
      <c r="F695" s="64"/>
      <c r="G695" s="64"/>
      <c r="H695" s="64"/>
    </row>
    <row r="696" ht="15.75" customHeight="1">
      <c r="B696" s="64"/>
      <c r="C696" s="64"/>
      <c r="D696" s="64"/>
      <c r="E696" s="64"/>
      <c r="F696" s="64"/>
      <c r="G696" s="64"/>
      <c r="H696" s="64"/>
    </row>
    <row r="697" ht="15.75" customHeight="1">
      <c r="B697" s="64"/>
      <c r="C697" s="64"/>
      <c r="D697" s="64"/>
      <c r="E697" s="64"/>
      <c r="F697" s="64"/>
      <c r="G697" s="64"/>
      <c r="H697" s="64"/>
    </row>
    <row r="698" ht="15.75" customHeight="1">
      <c r="B698" s="64"/>
      <c r="C698" s="64"/>
      <c r="D698" s="64"/>
      <c r="E698" s="64"/>
      <c r="F698" s="64"/>
      <c r="G698" s="64"/>
      <c r="H698" s="64"/>
    </row>
    <row r="699" ht="15.75" customHeight="1">
      <c r="B699" s="64"/>
      <c r="C699" s="64"/>
      <c r="D699" s="64"/>
      <c r="E699" s="64"/>
      <c r="F699" s="64"/>
      <c r="G699" s="64"/>
      <c r="H699" s="64"/>
    </row>
    <row r="700" ht="15.75" customHeight="1">
      <c r="B700" s="64"/>
      <c r="C700" s="64"/>
      <c r="D700" s="64"/>
      <c r="E700" s="64"/>
      <c r="F700" s="64"/>
      <c r="G700" s="64"/>
      <c r="H700" s="64"/>
    </row>
    <row r="701" ht="15.75" customHeight="1">
      <c r="B701" s="64"/>
      <c r="C701" s="64"/>
      <c r="D701" s="64"/>
      <c r="E701" s="64"/>
      <c r="F701" s="64"/>
      <c r="G701" s="64"/>
      <c r="H701" s="64"/>
    </row>
    <row r="702" ht="15.75" customHeight="1">
      <c r="B702" s="64"/>
      <c r="C702" s="64"/>
      <c r="D702" s="64"/>
      <c r="E702" s="64"/>
      <c r="F702" s="64"/>
      <c r="G702" s="64"/>
      <c r="H702" s="64"/>
    </row>
    <row r="703" ht="15.75" customHeight="1">
      <c r="B703" s="64"/>
      <c r="C703" s="64"/>
      <c r="D703" s="64"/>
      <c r="E703" s="64"/>
      <c r="F703" s="64"/>
      <c r="G703" s="64"/>
      <c r="H703" s="64"/>
    </row>
    <row r="704" ht="15.75" customHeight="1">
      <c r="B704" s="64"/>
      <c r="C704" s="64"/>
      <c r="D704" s="64"/>
      <c r="E704" s="64"/>
      <c r="F704" s="64"/>
      <c r="G704" s="64"/>
      <c r="H704" s="64"/>
    </row>
    <row r="705" ht="15.75" customHeight="1">
      <c r="B705" s="64"/>
      <c r="C705" s="64"/>
      <c r="D705" s="64"/>
      <c r="E705" s="64"/>
      <c r="F705" s="64"/>
      <c r="G705" s="64"/>
      <c r="H705" s="64"/>
    </row>
    <row r="706" ht="15.75" customHeight="1">
      <c r="B706" s="64"/>
      <c r="C706" s="64"/>
      <c r="D706" s="64"/>
      <c r="E706" s="64"/>
      <c r="F706" s="64"/>
      <c r="G706" s="64"/>
      <c r="H706" s="64"/>
    </row>
    <row r="707" ht="15.75" customHeight="1">
      <c r="B707" s="64"/>
      <c r="C707" s="64"/>
      <c r="D707" s="64"/>
      <c r="E707" s="64"/>
      <c r="F707" s="64"/>
      <c r="G707" s="64"/>
      <c r="H707" s="64"/>
    </row>
    <row r="708" ht="15.75" customHeight="1">
      <c r="B708" s="64"/>
      <c r="C708" s="64"/>
      <c r="D708" s="64"/>
      <c r="E708" s="64"/>
      <c r="F708" s="64"/>
      <c r="G708" s="64"/>
      <c r="H708" s="64"/>
    </row>
    <row r="709" ht="15.75" customHeight="1">
      <c r="B709" s="64"/>
      <c r="C709" s="64"/>
      <c r="D709" s="64"/>
      <c r="E709" s="64"/>
      <c r="F709" s="64"/>
      <c r="G709" s="64"/>
      <c r="H709" s="64"/>
    </row>
    <row r="710" ht="15.75" customHeight="1">
      <c r="B710" s="64"/>
      <c r="C710" s="64"/>
      <c r="D710" s="64"/>
      <c r="E710" s="64"/>
      <c r="F710" s="64"/>
      <c r="G710" s="64"/>
      <c r="H710" s="64"/>
    </row>
    <row r="711" ht="15.75" customHeight="1">
      <c r="B711" s="64"/>
      <c r="C711" s="64"/>
      <c r="D711" s="64"/>
      <c r="E711" s="64"/>
      <c r="F711" s="64"/>
      <c r="G711" s="64"/>
      <c r="H711" s="64"/>
    </row>
    <row r="712" ht="15.75" customHeight="1">
      <c r="B712" s="64"/>
      <c r="C712" s="64"/>
      <c r="D712" s="64"/>
      <c r="E712" s="64"/>
      <c r="F712" s="64"/>
      <c r="G712" s="64"/>
      <c r="H712" s="64"/>
    </row>
    <row r="713" ht="15.75" customHeight="1">
      <c r="B713" s="64"/>
      <c r="C713" s="64"/>
      <c r="D713" s="64"/>
      <c r="E713" s="64"/>
      <c r="F713" s="64"/>
      <c r="G713" s="64"/>
      <c r="H713" s="64"/>
    </row>
    <row r="714" ht="15.75" customHeight="1">
      <c r="B714" s="64"/>
      <c r="C714" s="64"/>
      <c r="D714" s="64"/>
      <c r="E714" s="64"/>
      <c r="F714" s="64"/>
      <c r="G714" s="64"/>
      <c r="H714" s="64"/>
    </row>
    <row r="715" ht="15.75" customHeight="1">
      <c r="B715" s="64"/>
      <c r="C715" s="64"/>
      <c r="D715" s="64"/>
      <c r="E715" s="64"/>
      <c r="F715" s="64"/>
      <c r="G715" s="64"/>
      <c r="H715" s="64"/>
    </row>
    <row r="716" ht="15.75" customHeight="1">
      <c r="B716" s="64"/>
      <c r="C716" s="64"/>
      <c r="D716" s="64"/>
      <c r="E716" s="64"/>
      <c r="F716" s="64"/>
      <c r="G716" s="64"/>
      <c r="H716" s="64"/>
    </row>
    <row r="717" ht="15.75" customHeight="1">
      <c r="B717" s="64"/>
      <c r="C717" s="64"/>
      <c r="D717" s="64"/>
      <c r="E717" s="64"/>
      <c r="F717" s="64"/>
      <c r="G717" s="64"/>
      <c r="H717" s="64"/>
    </row>
    <row r="718" ht="15.75" customHeight="1">
      <c r="B718" s="64"/>
      <c r="C718" s="64"/>
      <c r="D718" s="64"/>
      <c r="E718" s="64"/>
      <c r="F718" s="64"/>
      <c r="G718" s="64"/>
      <c r="H718" s="64"/>
    </row>
    <row r="719" ht="15.75" customHeight="1">
      <c r="B719" s="64"/>
      <c r="C719" s="64"/>
      <c r="D719" s="64"/>
      <c r="E719" s="64"/>
      <c r="F719" s="64"/>
      <c r="G719" s="64"/>
      <c r="H719" s="64"/>
    </row>
    <row r="720" ht="15.75" customHeight="1">
      <c r="B720" s="64"/>
      <c r="C720" s="64"/>
      <c r="D720" s="64"/>
      <c r="E720" s="64"/>
      <c r="F720" s="64"/>
      <c r="G720" s="64"/>
      <c r="H720" s="64"/>
    </row>
    <row r="721" ht="15.75" customHeight="1">
      <c r="B721" s="64"/>
      <c r="C721" s="64"/>
      <c r="D721" s="64"/>
      <c r="E721" s="64"/>
      <c r="F721" s="64"/>
      <c r="G721" s="64"/>
      <c r="H721" s="64"/>
    </row>
    <row r="722" ht="15.75" customHeight="1">
      <c r="B722" s="64"/>
      <c r="C722" s="64"/>
      <c r="D722" s="64"/>
      <c r="E722" s="64"/>
      <c r="F722" s="64"/>
      <c r="G722" s="64"/>
      <c r="H722" s="64"/>
    </row>
    <row r="723" ht="15.75" customHeight="1">
      <c r="B723" s="64"/>
      <c r="C723" s="64"/>
      <c r="D723" s="64"/>
      <c r="E723" s="64"/>
      <c r="F723" s="64"/>
      <c r="G723" s="64"/>
      <c r="H723" s="64"/>
    </row>
    <row r="724" ht="15.75" customHeight="1">
      <c r="B724" s="64"/>
      <c r="C724" s="64"/>
      <c r="D724" s="64"/>
      <c r="E724" s="64"/>
      <c r="F724" s="64"/>
      <c r="G724" s="64"/>
      <c r="H724" s="64"/>
    </row>
    <row r="725" ht="15.75" customHeight="1">
      <c r="B725" s="64"/>
      <c r="C725" s="64"/>
      <c r="D725" s="64"/>
      <c r="E725" s="64"/>
      <c r="F725" s="64"/>
      <c r="G725" s="64"/>
      <c r="H725" s="64"/>
    </row>
    <row r="726" ht="15.75" customHeight="1">
      <c r="B726" s="64"/>
      <c r="C726" s="64"/>
      <c r="D726" s="64"/>
      <c r="E726" s="64"/>
      <c r="F726" s="64"/>
      <c r="G726" s="64"/>
      <c r="H726" s="64"/>
    </row>
    <row r="727" ht="15.75" customHeight="1">
      <c r="B727" s="64"/>
      <c r="C727" s="64"/>
      <c r="D727" s="64"/>
      <c r="E727" s="64"/>
      <c r="F727" s="64"/>
      <c r="G727" s="64"/>
      <c r="H727" s="64"/>
    </row>
    <row r="728" ht="15.75" customHeight="1">
      <c r="B728" s="64"/>
      <c r="C728" s="64"/>
      <c r="D728" s="64"/>
      <c r="E728" s="64"/>
      <c r="F728" s="64"/>
      <c r="G728" s="64"/>
      <c r="H728" s="64"/>
    </row>
    <row r="729" ht="15.75" customHeight="1">
      <c r="B729" s="64"/>
      <c r="C729" s="64"/>
      <c r="D729" s="64"/>
      <c r="E729" s="64"/>
      <c r="F729" s="64"/>
      <c r="G729" s="64"/>
      <c r="H729" s="64"/>
    </row>
    <row r="730" ht="15.75" customHeight="1">
      <c r="B730" s="64"/>
      <c r="C730" s="64"/>
      <c r="D730" s="64"/>
      <c r="E730" s="64"/>
      <c r="F730" s="64"/>
      <c r="G730" s="64"/>
      <c r="H730" s="64"/>
    </row>
    <row r="731" ht="15.75" customHeight="1">
      <c r="B731" s="64"/>
      <c r="C731" s="64"/>
      <c r="D731" s="64"/>
      <c r="E731" s="64"/>
      <c r="F731" s="64"/>
      <c r="G731" s="64"/>
      <c r="H731" s="64"/>
    </row>
    <row r="732" ht="15.75" customHeight="1">
      <c r="B732" s="64"/>
      <c r="C732" s="64"/>
      <c r="D732" s="64"/>
      <c r="E732" s="64"/>
      <c r="F732" s="64"/>
      <c r="G732" s="64"/>
      <c r="H732" s="64"/>
    </row>
    <row r="733" ht="15.75" customHeight="1">
      <c r="B733" s="64"/>
      <c r="C733" s="64"/>
      <c r="D733" s="64"/>
      <c r="E733" s="64"/>
      <c r="F733" s="64"/>
      <c r="G733" s="64"/>
      <c r="H733" s="64"/>
    </row>
    <row r="734" ht="15.75" customHeight="1">
      <c r="B734" s="64"/>
      <c r="C734" s="64"/>
      <c r="D734" s="64"/>
      <c r="E734" s="64"/>
      <c r="F734" s="64"/>
      <c r="G734" s="64"/>
      <c r="H734" s="64"/>
    </row>
    <row r="735" ht="15.75" customHeight="1">
      <c r="B735" s="64"/>
      <c r="C735" s="64"/>
      <c r="D735" s="64"/>
      <c r="E735" s="64"/>
      <c r="F735" s="64"/>
      <c r="G735" s="64"/>
      <c r="H735" s="64"/>
    </row>
    <row r="736" ht="15.75" customHeight="1">
      <c r="B736" s="64"/>
      <c r="C736" s="64"/>
      <c r="D736" s="64"/>
      <c r="E736" s="64"/>
      <c r="F736" s="64"/>
      <c r="G736" s="64"/>
      <c r="H736" s="64"/>
    </row>
    <row r="737" ht="15.75" customHeight="1">
      <c r="B737" s="64"/>
      <c r="C737" s="64"/>
      <c r="D737" s="64"/>
      <c r="E737" s="64"/>
      <c r="F737" s="64"/>
      <c r="G737" s="64"/>
      <c r="H737" s="64"/>
    </row>
    <row r="738" ht="15.75" customHeight="1">
      <c r="B738" s="64"/>
      <c r="C738" s="64"/>
      <c r="D738" s="64"/>
      <c r="E738" s="64"/>
      <c r="F738" s="64"/>
      <c r="G738" s="64"/>
      <c r="H738" s="64"/>
    </row>
    <row r="739" ht="15.75" customHeight="1">
      <c r="B739" s="64"/>
      <c r="C739" s="64"/>
      <c r="D739" s="64"/>
      <c r="E739" s="64"/>
      <c r="F739" s="64"/>
      <c r="G739" s="64"/>
      <c r="H739" s="64"/>
    </row>
    <row r="740" ht="15.75" customHeight="1">
      <c r="B740" s="64"/>
      <c r="C740" s="64"/>
      <c r="D740" s="64"/>
      <c r="E740" s="64"/>
      <c r="F740" s="64"/>
      <c r="G740" s="64"/>
      <c r="H740" s="64"/>
    </row>
    <row r="741" ht="15.75" customHeight="1">
      <c r="B741" s="64"/>
      <c r="C741" s="64"/>
      <c r="D741" s="64"/>
      <c r="E741" s="64"/>
      <c r="F741" s="64"/>
      <c r="G741" s="64"/>
      <c r="H741" s="64"/>
    </row>
    <row r="742" ht="15.75" customHeight="1">
      <c r="B742" s="64"/>
      <c r="C742" s="64"/>
      <c r="D742" s="64"/>
      <c r="E742" s="64"/>
      <c r="F742" s="64"/>
      <c r="G742" s="64"/>
      <c r="H742" s="64"/>
    </row>
    <row r="743" ht="15.75" customHeight="1">
      <c r="B743" s="64"/>
      <c r="C743" s="64"/>
      <c r="D743" s="64"/>
      <c r="E743" s="64"/>
      <c r="F743" s="64"/>
      <c r="G743" s="64"/>
      <c r="H743" s="64"/>
    </row>
    <row r="744" ht="15.75" customHeight="1">
      <c r="B744" s="64"/>
      <c r="C744" s="64"/>
      <c r="D744" s="64"/>
      <c r="E744" s="64"/>
      <c r="F744" s="64"/>
      <c r="G744" s="64"/>
      <c r="H744" s="64"/>
    </row>
    <row r="745" ht="15.75" customHeight="1">
      <c r="B745" s="64"/>
      <c r="C745" s="64"/>
      <c r="D745" s="64"/>
      <c r="E745" s="64"/>
      <c r="F745" s="64"/>
      <c r="G745" s="64"/>
      <c r="H745" s="64"/>
    </row>
    <row r="746" ht="15.75" customHeight="1">
      <c r="B746" s="64"/>
      <c r="C746" s="64"/>
      <c r="D746" s="64"/>
      <c r="E746" s="64"/>
      <c r="F746" s="64"/>
      <c r="G746" s="64"/>
      <c r="H746" s="64"/>
    </row>
    <row r="747" ht="15.75" customHeight="1">
      <c r="B747" s="64"/>
      <c r="C747" s="64"/>
      <c r="D747" s="64"/>
      <c r="E747" s="64"/>
      <c r="F747" s="64"/>
      <c r="G747" s="64"/>
      <c r="H747" s="64"/>
    </row>
    <row r="748" ht="15.75" customHeight="1">
      <c r="B748" s="64"/>
      <c r="C748" s="64"/>
      <c r="D748" s="64"/>
      <c r="E748" s="64"/>
      <c r="F748" s="64"/>
      <c r="G748" s="64"/>
      <c r="H748" s="64"/>
    </row>
    <row r="749" ht="15.75" customHeight="1">
      <c r="B749" s="64"/>
      <c r="C749" s="64"/>
      <c r="D749" s="64"/>
      <c r="E749" s="64"/>
      <c r="F749" s="64"/>
      <c r="G749" s="64"/>
      <c r="H749" s="64"/>
    </row>
    <row r="750" ht="15.75" customHeight="1">
      <c r="B750" s="64"/>
      <c r="C750" s="64"/>
      <c r="D750" s="64"/>
      <c r="E750" s="64"/>
      <c r="F750" s="64"/>
      <c r="G750" s="64"/>
      <c r="H750" s="64"/>
    </row>
    <row r="751" ht="15.75" customHeight="1">
      <c r="B751" s="64"/>
      <c r="C751" s="64"/>
      <c r="D751" s="64"/>
      <c r="E751" s="64"/>
      <c r="F751" s="64"/>
      <c r="G751" s="64"/>
      <c r="H751" s="64"/>
    </row>
    <row r="752" ht="15.75" customHeight="1">
      <c r="B752" s="64"/>
      <c r="C752" s="64"/>
      <c r="D752" s="64"/>
      <c r="E752" s="64"/>
      <c r="F752" s="64"/>
      <c r="G752" s="64"/>
      <c r="H752" s="64"/>
    </row>
    <row r="753" ht="15.75" customHeight="1">
      <c r="B753" s="64"/>
      <c r="C753" s="64"/>
      <c r="D753" s="64"/>
      <c r="E753" s="64"/>
      <c r="F753" s="64"/>
      <c r="G753" s="64"/>
      <c r="H753" s="64"/>
    </row>
    <row r="754" ht="15.75" customHeight="1">
      <c r="B754" s="64"/>
      <c r="C754" s="64"/>
      <c r="D754" s="64"/>
      <c r="E754" s="64"/>
      <c r="F754" s="64"/>
      <c r="G754" s="64"/>
      <c r="H754" s="64"/>
    </row>
    <row r="755" ht="15.75" customHeight="1">
      <c r="B755" s="64"/>
      <c r="C755" s="64"/>
      <c r="D755" s="64"/>
      <c r="E755" s="64"/>
      <c r="F755" s="64"/>
      <c r="G755" s="64"/>
      <c r="H755" s="64"/>
    </row>
    <row r="756" ht="15.75" customHeight="1">
      <c r="B756" s="64"/>
      <c r="C756" s="64"/>
      <c r="D756" s="64"/>
      <c r="E756" s="64"/>
      <c r="F756" s="64"/>
      <c r="G756" s="64"/>
      <c r="H756" s="64"/>
    </row>
    <row r="757" ht="15.75" customHeight="1">
      <c r="B757" s="64"/>
      <c r="C757" s="64"/>
      <c r="D757" s="64"/>
      <c r="E757" s="64"/>
      <c r="F757" s="64"/>
      <c r="G757" s="64"/>
      <c r="H757" s="64"/>
    </row>
    <row r="758" ht="15.75" customHeight="1">
      <c r="B758" s="64"/>
      <c r="C758" s="64"/>
      <c r="D758" s="64"/>
      <c r="E758" s="64"/>
      <c r="F758" s="64"/>
      <c r="G758" s="64"/>
      <c r="H758" s="64"/>
    </row>
    <row r="759" ht="15.75" customHeight="1">
      <c r="B759" s="64"/>
      <c r="C759" s="64"/>
      <c r="D759" s="64"/>
      <c r="E759" s="64"/>
      <c r="F759" s="64"/>
      <c r="G759" s="64"/>
      <c r="H759" s="64"/>
    </row>
    <row r="760" ht="15.75" customHeight="1">
      <c r="B760" s="64"/>
      <c r="C760" s="64"/>
      <c r="D760" s="64"/>
      <c r="E760" s="64"/>
      <c r="F760" s="64"/>
      <c r="G760" s="64"/>
      <c r="H760" s="64"/>
    </row>
    <row r="761" ht="15.75" customHeight="1">
      <c r="B761" s="64"/>
      <c r="C761" s="64"/>
      <c r="D761" s="64"/>
      <c r="E761" s="64"/>
      <c r="F761" s="64"/>
      <c r="G761" s="64"/>
      <c r="H761" s="64"/>
    </row>
    <row r="762" ht="15.75" customHeight="1">
      <c r="B762" s="64"/>
      <c r="C762" s="64"/>
      <c r="D762" s="64"/>
      <c r="E762" s="64"/>
      <c r="F762" s="64"/>
      <c r="G762" s="64"/>
      <c r="H762" s="64"/>
    </row>
    <row r="763" ht="15.75" customHeight="1">
      <c r="B763" s="64"/>
      <c r="C763" s="64"/>
      <c r="D763" s="64"/>
      <c r="E763" s="64"/>
      <c r="F763" s="64"/>
      <c r="G763" s="64"/>
      <c r="H763" s="64"/>
    </row>
    <row r="764" ht="15.75" customHeight="1">
      <c r="B764" s="64"/>
      <c r="C764" s="64"/>
      <c r="D764" s="64"/>
      <c r="E764" s="64"/>
      <c r="F764" s="64"/>
      <c r="G764" s="64"/>
      <c r="H764" s="64"/>
    </row>
    <row r="765" ht="15.75" customHeight="1">
      <c r="B765" s="64"/>
      <c r="C765" s="64"/>
      <c r="D765" s="64"/>
      <c r="E765" s="64"/>
      <c r="F765" s="64"/>
      <c r="G765" s="64"/>
      <c r="H765" s="64"/>
    </row>
    <row r="766" ht="15.75" customHeight="1">
      <c r="B766" s="64"/>
      <c r="C766" s="64"/>
      <c r="D766" s="64"/>
      <c r="E766" s="64"/>
      <c r="F766" s="64"/>
      <c r="G766" s="64"/>
      <c r="H766" s="64"/>
    </row>
    <row r="767" ht="15.75" customHeight="1">
      <c r="B767" s="64"/>
      <c r="C767" s="64"/>
      <c r="D767" s="64"/>
      <c r="E767" s="64"/>
      <c r="F767" s="64"/>
      <c r="G767" s="64"/>
      <c r="H767" s="64"/>
    </row>
    <row r="768" ht="15.75" customHeight="1">
      <c r="B768" s="64"/>
      <c r="C768" s="64"/>
      <c r="D768" s="64"/>
      <c r="E768" s="64"/>
      <c r="F768" s="64"/>
      <c r="G768" s="64"/>
      <c r="H768" s="64"/>
    </row>
    <row r="769" ht="15.75" customHeight="1">
      <c r="B769" s="64"/>
      <c r="C769" s="64"/>
      <c r="D769" s="64"/>
      <c r="E769" s="64"/>
      <c r="F769" s="64"/>
      <c r="G769" s="64"/>
      <c r="H769" s="64"/>
    </row>
    <row r="770" ht="15.75" customHeight="1">
      <c r="B770" s="64"/>
      <c r="C770" s="64"/>
      <c r="D770" s="64"/>
      <c r="E770" s="64"/>
      <c r="F770" s="64"/>
      <c r="G770" s="64"/>
      <c r="H770" s="64"/>
    </row>
    <row r="771" ht="15.75" customHeight="1">
      <c r="B771" s="64"/>
      <c r="C771" s="64"/>
      <c r="D771" s="64"/>
      <c r="E771" s="64"/>
      <c r="F771" s="64"/>
      <c r="G771" s="64"/>
      <c r="H771" s="64"/>
    </row>
    <row r="772" ht="15.75" customHeight="1">
      <c r="B772" s="64"/>
      <c r="C772" s="64"/>
      <c r="D772" s="64"/>
      <c r="E772" s="64"/>
      <c r="F772" s="64"/>
      <c r="G772" s="64"/>
      <c r="H772" s="64"/>
    </row>
    <row r="773" ht="15.75" customHeight="1">
      <c r="B773" s="64"/>
      <c r="C773" s="64"/>
      <c r="D773" s="64"/>
      <c r="E773" s="64"/>
      <c r="F773" s="64"/>
      <c r="G773" s="64"/>
      <c r="H773" s="64"/>
    </row>
    <row r="774" ht="15.75" customHeight="1">
      <c r="B774" s="64"/>
      <c r="C774" s="64"/>
      <c r="D774" s="64"/>
      <c r="E774" s="64"/>
      <c r="F774" s="64"/>
      <c r="G774" s="64"/>
      <c r="H774" s="64"/>
    </row>
    <row r="775" ht="15.75" customHeight="1">
      <c r="B775" s="64"/>
      <c r="C775" s="64"/>
      <c r="D775" s="64"/>
      <c r="E775" s="64"/>
      <c r="F775" s="64"/>
      <c r="G775" s="64"/>
      <c r="H775" s="64"/>
    </row>
    <row r="776" ht="15.75" customHeight="1">
      <c r="B776" s="64"/>
      <c r="C776" s="64"/>
      <c r="D776" s="64"/>
      <c r="E776" s="64"/>
      <c r="F776" s="64"/>
      <c r="G776" s="64"/>
      <c r="H776" s="64"/>
    </row>
    <row r="777" ht="15.75" customHeight="1">
      <c r="B777" s="64"/>
      <c r="C777" s="64"/>
      <c r="D777" s="64"/>
      <c r="E777" s="64"/>
      <c r="F777" s="64"/>
      <c r="G777" s="64"/>
      <c r="H777" s="64"/>
    </row>
    <row r="778" ht="15.75" customHeight="1">
      <c r="B778" s="64"/>
      <c r="C778" s="64"/>
      <c r="D778" s="64"/>
      <c r="E778" s="64"/>
      <c r="F778" s="64"/>
      <c r="G778" s="64"/>
      <c r="H778" s="64"/>
    </row>
    <row r="779" ht="15.75" customHeight="1">
      <c r="B779" s="64"/>
      <c r="C779" s="64"/>
      <c r="D779" s="64"/>
      <c r="E779" s="64"/>
      <c r="F779" s="64"/>
      <c r="G779" s="64"/>
      <c r="H779" s="64"/>
    </row>
    <row r="780" ht="15.75" customHeight="1">
      <c r="B780" s="64"/>
      <c r="C780" s="64"/>
      <c r="D780" s="64"/>
      <c r="E780" s="64"/>
      <c r="F780" s="64"/>
      <c r="G780" s="64"/>
      <c r="H780" s="64"/>
    </row>
    <row r="781" ht="15.75" customHeight="1">
      <c r="B781" s="64"/>
      <c r="C781" s="64"/>
      <c r="D781" s="64"/>
      <c r="E781" s="64"/>
      <c r="F781" s="64"/>
      <c r="G781" s="64"/>
      <c r="H781" s="64"/>
    </row>
    <row r="782" ht="15.75" customHeight="1">
      <c r="B782" s="64"/>
      <c r="C782" s="64"/>
      <c r="D782" s="64"/>
      <c r="E782" s="64"/>
      <c r="F782" s="64"/>
      <c r="G782" s="64"/>
      <c r="H782" s="64"/>
    </row>
    <row r="783" ht="15.75" customHeight="1">
      <c r="B783" s="64"/>
      <c r="C783" s="64"/>
      <c r="D783" s="64"/>
      <c r="E783" s="64"/>
      <c r="F783" s="64"/>
      <c r="G783" s="64"/>
      <c r="H783" s="64"/>
    </row>
    <row r="784" ht="15.75" customHeight="1">
      <c r="B784" s="64"/>
      <c r="C784" s="64"/>
      <c r="D784" s="64"/>
      <c r="E784" s="64"/>
      <c r="F784" s="64"/>
      <c r="G784" s="64"/>
      <c r="H784" s="64"/>
    </row>
    <row r="785" ht="15.75" customHeight="1">
      <c r="B785" s="64"/>
      <c r="C785" s="64"/>
      <c r="D785" s="64"/>
      <c r="E785" s="64"/>
      <c r="F785" s="64"/>
      <c r="G785" s="64"/>
      <c r="H785" s="64"/>
    </row>
    <row r="786" ht="15.75" customHeight="1">
      <c r="B786" s="64"/>
      <c r="C786" s="64"/>
      <c r="D786" s="64"/>
      <c r="E786" s="64"/>
      <c r="F786" s="64"/>
      <c r="G786" s="64"/>
      <c r="H786" s="64"/>
    </row>
    <row r="787" ht="15.75" customHeight="1">
      <c r="B787" s="64"/>
      <c r="C787" s="64"/>
      <c r="D787" s="64"/>
      <c r="E787" s="64"/>
      <c r="F787" s="64"/>
      <c r="G787" s="64"/>
      <c r="H787" s="64"/>
    </row>
    <row r="788" ht="15.75" customHeight="1">
      <c r="B788" s="64"/>
      <c r="C788" s="64"/>
      <c r="D788" s="64"/>
      <c r="E788" s="64"/>
      <c r="F788" s="64"/>
      <c r="G788" s="64"/>
      <c r="H788" s="64"/>
    </row>
    <row r="789" ht="15.75" customHeight="1">
      <c r="B789" s="64"/>
      <c r="C789" s="64"/>
      <c r="D789" s="64"/>
      <c r="E789" s="64"/>
      <c r="F789" s="64"/>
      <c r="G789" s="64"/>
      <c r="H789" s="64"/>
    </row>
    <row r="790" ht="15.75" customHeight="1">
      <c r="B790" s="64"/>
      <c r="C790" s="64"/>
      <c r="D790" s="64"/>
      <c r="E790" s="64"/>
      <c r="F790" s="64"/>
      <c r="G790" s="64"/>
      <c r="H790" s="64"/>
    </row>
    <row r="791" ht="15.75" customHeight="1">
      <c r="B791" s="64"/>
      <c r="C791" s="64"/>
      <c r="D791" s="64"/>
      <c r="E791" s="64"/>
      <c r="F791" s="64"/>
      <c r="G791" s="64"/>
      <c r="H791" s="64"/>
    </row>
    <row r="792" ht="15.75" customHeight="1">
      <c r="B792" s="64"/>
      <c r="C792" s="64"/>
      <c r="D792" s="64"/>
      <c r="E792" s="64"/>
      <c r="F792" s="64"/>
      <c r="G792" s="64"/>
      <c r="H792" s="64"/>
    </row>
    <row r="793" ht="15.75" customHeight="1">
      <c r="B793" s="64"/>
      <c r="C793" s="64"/>
      <c r="D793" s="64"/>
      <c r="E793" s="64"/>
      <c r="F793" s="64"/>
      <c r="G793" s="64"/>
      <c r="H793" s="64"/>
    </row>
    <row r="794" ht="15.75" customHeight="1">
      <c r="B794" s="64"/>
      <c r="C794" s="64"/>
      <c r="D794" s="64"/>
      <c r="E794" s="64"/>
      <c r="F794" s="64"/>
      <c r="G794" s="64"/>
      <c r="H794" s="64"/>
    </row>
    <row r="795" ht="15.75" customHeight="1">
      <c r="B795" s="64"/>
      <c r="C795" s="64"/>
      <c r="D795" s="64"/>
      <c r="E795" s="64"/>
      <c r="F795" s="64"/>
      <c r="G795" s="64"/>
      <c r="H795" s="64"/>
    </row>
    <row r="796" ht="15.75" customHeight="1">
      <c r="B796" s="64"/>
      <c r="C796" s="64"/>
      <c r="D796" s="64"/>
      <c r="E796" s="64"/>
      <c r="F796" s="64"/>
      <c r="G796" s="64"/>
      <c r="H796" s="64"/>
    </row>
    <row r="797" ht="15.75" customHeight="1">
      <c r="B797" s="64"/>
      <c r="C797" s="64"/>
      <c r="D797" s="64"/>
      <c r="E797" s="64"/>
      <c r="F797" s="64"/>
      <c r="G797" s="64"/>
      <c r="H797" s="64"/>
    </row>
    <row r="798" ht="15.75" customHeight="1">
      <c r="B798" s="64"/>
      <c r="C798" s="64"/>
      <c r="D798" s="64"/>
      <c r="E798" s="64"/>
      <c r="F798" s="64"/>
      <c r="G798" s="64"/>
      <c r="H798" s="64"/>
    </row>
    <row r="799" ht="15.75" customHeight="1">
      <c r="B799" s="64"/>
      <c r="C799" s="64"/>
      <c r="D799" s="64"/>
      <c r="E799" s="64"/>
      <c r="F799" s="64"/>
      <c r="G799" s="64"/>
      <c r="H799" s="64"/>
    </row>
    <row r="800" ht="15.75" customHeight="1">
      <c r="B800" s="64"/>
      <c r="C800" s="64"/>
      <c r="D800" s="64"/>
      <c r="E800" s="64"/>
      <c r="F800" s="64"/>
      <c r="G800" s="64"/>
      <c r="H800" s="64"/>
    </row>
    <row r="801" ht="15.75" customHeight="1">
      <c r="B801" s="64"/>
      <c r="C801" s="64"/>
      <c r="D801" s="64"/>
      <c r="E801" s="64"/>
      <c r="F801" s="64"/>
      <c r="G801" s="64"/>
      <c r="H801" s="64"/>
    </row>
    <row r="802" ht="15.75" customHeight="1">
      <c r="B802" s="64"/>
      <c r="C802" s="64"/>
      <c r="D802" s="64"/>
      <c r="E802" s="64"/>
      <c r="F802" s="64"/>
      <c r="G802" s="64"/>
      <c r="H802" s="64"/>
    </row>
    <row r="803" ht="15.75" customHeight="1">
      <c r="B803" s="64"/>
      <c r="C803" s="64"/>
      <c r="D803" s="64"/>
      <c r="E803" s="64"/>
      <c r="F803" s="64"/>
      <c r="G803" s="64"/>
      <c r="H803" s="64"/>
    </row>
    <row r="804" ht="15.75" customHeight="1">
      <c r="B804" s="64"/>
      <c r="C804" s="64"/>
      <c r="D804" s="64"/>
      <c r="E804" s="64"/>
      <c r="F804" s="64"/>
      <c r="G804" s="64"/>
      <c r="H804" s="64"/>
    </row>
    <row r="805" ht="15.75" customHeight="1">
      <c r="B805" s="64"/>
      <c r="C805" s="64"/>
      <c r="D805" s="64"/>
      <c r="E805" s="64"/>
      <c r="F805" s="64"/>
      <c r="G805" s="64"/>
      <c r="H805" s="64"/>
    </row>
    <row r="806" ht="15.75" customHeight="1">
      <c r="B806" s="64"/>
      <c r="C806" s="64"/>
      <c r="D806" s="64"/>
      <c r="E806" s="64"/>
      <c r="F806" s="64"/>
      <c r="G806" s="64"/>
      <c r="H806" s="64"/>
    </row>
    <row r="807" ht="15.75" customHeight="1">
      <c r="B807" s="64"/>
      <c r="C807" s="64"/>
      <c r="D807" s="64"/>
      <c r="E807" s="64"/>
      <c r="F807" s="64"/>
      <c r="G807" s="64"/>
      <c r="H807" s="64"/>
    </row>
    <row r="808" ht="15.75" customHeight="1">
      <c r="B808" s="64"/>
      <c r="C808" s="64"/>
      <c r="D808" s="64"/>
      <c r="E808" s="64"/>
      <c r="F808" s="64"/>
      <c r="G808" s="64"/>
      <c r="H808" s="64"/>
    </row>
    <row r="809" ht="15.75" customHeight="1">
      <c r="B809" s="64"/>
      <c r="C809" s="64"/>
      <c r="D809" s="64"/>
      <c r="E809" s="64"/>
      <c r="F809" s="64"/>
      <c r="G809" s="64"/>
      <c r="H809" s="64"/>
    </row>
    <row r="810" ht="15.75" customHeight="1">
      <c r="B810" s="64"/>
      <c r="C810" s="64"/>
      <c r="D810" s="64"/>
      <c r="E810" s="64"/>
      <c r="F810" s="64"/>
      <c r="G810" s="64"/>
      <c r="H810" s="64"/>
    </row>
    <row r="811" ht="15.75" customHeight="1">
      <c r="B811" s="64"/>
      <c r="C811" s="64"/>
      <c r="D811" s="64"/>
      <c r="E811" s="64"/>
      <c r="F811" s="64"/>
      <c r="G811" s="64"/>
      <c r="H811" s="64"/>
    </row>
    <row r="812" ht="15.75" customHeight="1">
      <c r="B812" s="64"/>
      <c r="C812" s="64"/>
      <c r="D812" s="64"/>
      <c r="E812" s="64"/>
      <c r="F812" s="64"/>
      <c r="G812" s="64"/>
      <c r="H812" s="64"/>
    </row>
    <row r="813" ht="15.75" customHeight="1">
      <c r="B813" s="64"/>
      <c r="C813" s="64"/>
      <c r="D813" s="64"/>
      <c r="E813" s="64"/>
      <c r="F813" s="64"/>
      <c r="G813" s="64"/>
      <c r="H813" s="64"/>
    </row>
    <row r="814" ht="15.75" customHeight="1">
      <c r="B814" s="64"/>
      <c r="C814" s="64"/>
      <c r="D814" s="64"/>
      <c r="E814" s="64"/>
      <c r="F814" s="64"/>
      <c r="G814" s="64"/>
      <c r="H814" s="64"/>
    </row>
    <row r="815" ht="15.75" customHeight="1">
      <c r="B815" s="64"/>
      <c r="C815" s="64"/>
      <c r="D815" s="64"/>
      <c r="E815" s="64"/>
      <c r="F815" s="64"/>
      <c r="G815" s="64"/>
      <c r="H815" s="64"/>
    </row>
    <row r="816" ht="15.75" customHeight="1">
      <c r="B816" s="64"/>
      <c r="C816" s="64"/>
      <c r="D816" s="64"/>
      <c r="E816" s="64"/>
      <c r="F816" s="64"/>
      <c r="G816" s="64"/>
      <c r="H816" s="64"/>
    </row>
    <row r="817" ht="15.75" customHeight="1">
      <c r="B817" s="64"/>
      <c r="C817" s="64"/>
      <c r="D817" s="64"/>
      <c r="E817" s="64"/>
      <c r="F817" s="64"/>
      <c r="G817" s="64"/>
      <c r="H817" s="64"/>
    </row>
    <row r="818" ht="15.75" customHeight="1">
      <c r="B818" s="64"/>
      <c r="C818" s="64"/>
      <c r="D818" s="64"/>
      <c r="E818" s="64"/>
      <c r="F818" s="64"/>
      <c r="G818" s="64"/>
      <c r="H818" s="64"/>
    </row>
    <row r="819" ht="15.75" customHeight="1">
      <c r="B819" s="64"/>
      <c r="C819" s="64"/>
      <c r="D819" s="64"/>
      <c r="E819" s="64"/>
      <c r="F819" s="64"/>
      <c r="G819" s="64"/>
      <c r="H819" s="64"/>
    </row>
    <row r="820" ht="15.75" customHeight="1">
      <c r="B820" s="64"/>
      <c r="C820" s="64"/>
      <c r="D820" s="64"/>
      <c r="E820" s="64"/>
      <c r="F820" s="64"/>
      <c r="G820" s="64"/>
      <c r="H820" s="64"/>
    </row>
    <row r="821" ht="15.75" customHeight="1">
      <c r="B821" s="64"/>
      <c r="C821" s="64"/>
      <c r="D821" s="64"/>
      <c r="E821" s="64"/>
      <c r="F821" s="64"/>
      <c r="G821" s="64"/>
      <c r="H821" s="64"/>
    </row>
    <row r="822" ht="15.75" customHeight="1">
      <c r="B822" s="64"/>
      <c r="C822" s="64"/>
      <c r="D822" s="64"/>
      <c r="E822" s="64"/>
      <c r="F822" s="64"/>
      <c r="G822" s="64"/>
      <c r="H822" s="64"/>
    </row>
    <row r="823" ht="15.75" customHeight="1">
      <c r="B823" s="64"/>
      <c r="C823" s="64"/>
      <c r="D823" s="64"/>
      <c r="E823" s="64"/>
      <c r="F823" s="64"/>
      <c r="G823" s="64"/>
      <c r="H823" s="64"/>
    </row>
    <row r="824" ht="15.75" customHeight="1">
      <c r="B824" s="64"/>
      <c r="C824" s="64"/>
      <c r="D824" s="64"/>
      <c r="E824" s="64"/>
      <c r="F824" s="64"/>
      <c r="G824" s="64"/>
      <c r="H824" s="64"/>
    </row>
    <row r="825" ht="15.75" customHeight="1">
      <c r="B825" s="64"/>
      <c r="C825" s="64"/>
      <c r="D825" s="64"/>
      <c r="E825" s="64"/>
      <c r="F825" s="64"/>
      <c r="G825" s="64"/>
      <c r="H825" s="64"/>
    </row>
    <row r="826" ht="15.75" customHeight="1">
      <c r="B826" s="64"/>
      <c r="C826" s="64"/>
      <c r="D826" s="64"/>
      <c r="E826" s="64"/>
      <c r="F826" s="64"/>
      <c r="G826" s="64"/>
      <c r="H826" s="64"/>
    </row>
    <row r="827" ht="15.75" customHeight="1">
      <c r="B827" s="64"/>
      <c r="C827" s="64"/>
      <c r="D827" s="64"/>
      <c r="E827" s="64"/>
      <c r="F827" s="64"/>
      <c r="G827" s="64"/>
      <c r="H827" s="64"/>
    </row>
    <row r="828" ht="15.75" customHeight="1">
      <c r="B828" s="64"/>
      <c r="C828" s="64"/>
      <c r="D828" s="64"/>
      <c r="E828" s="64"/>
      <c r="F828" s="64"/>
      <c r="G828" s="64"/>
      <c r="H828" s="64"/>
    </row>
    <row r="829" ht="15.75" customHeight="1">
      <c r="B829" s="64"/>
      <c r="C829" s="64"/>
      <c r="D829" s="64"/>
      <c r="E829" s="64"/>
      <c r="F829" s="64"/>
      <c r="G829" s="64"/>
      <c r="H829" s="64"/>
    </row>
    <row r="830" ht="15.75" customHeight="1">
      <c r="B830" s="64"/>
      <c r="C830" s="64"/>
      <c r="D830" s="64"/>
      <c r="E830" s="64"/>
      <c r="F830" s="64"/>
      <c r="G830" s="64"/>
      <c r="H830" s="64"/>
    </row>
    <row r="831" ht="15.75" customHeight="1">
      <c r="B831" s="64"/>
      <c r="C831" s="64"/>
      <c r="D831" s="64"/>
      <c r="E831" s="64"/>
      <c r="F831" s="64"/>
      <c r="G831" s="64"/>
      <c r="H831" s="64"/>
    </row>
    <row r="832" ht="15.75" customHeight="1">
      <c r="B832" s="64"/>
      <c r="C832" s="64"/>
      <c r="D832" s="64"/>
      <c r="E832" s="64"/>
      <c r="F832" s="64"/>
      <c r="G832" s="64"/>
      <c r="H832" s="64"/>
    </row>
    <row r="833" ht="15.75" customHeight="1">
      <c r="B833" s="64"/>
      <c r="C833" s="64"/>
      <c r="D833" s="64"/>
      <c r="E833" s="64"/>
      <c r="F833" s="64"/>
      <c r="G833" s="64"/>
      <c r="H833" s="64"/>
    </row>
    <row r="834" ht="15.75" customHeight="1">
      <c r="B834" s="64"/>
      <c r="C834" s="64"/>
      <c r="D834" s="64"/>
      <c r="E834" s="64"/>
      <c r="F834" s="64"/>
      <c r="G834" s="64"/>
      <c r="H834" s="64"/>
    </row>
    <row r="835" ht="15.75" customHeight="1">
      <c r="B835" s="64"/>
      <c r="C835" s="64"/>
      <c r="D835" s="64"/>
      <c r="E835" s="64"/>
      <c r="F835" s="64"/>
      <c r="G835" s="64"/>
      <c r="H835" s="64"/>
    </row>
    <row r="836" ht="15.75" customHeight="1">
      <c r="B836" s="64"/>
      <c r="C836" s="64"/>
      <c r="D836" s="64"/>
      <c r="E836" s="64"/>
      <c r="F836" s="64"/>
      <c r="G836" s="64"/>
      <c r="H836" s="64"/>
    </row>
    <row r="837" ht="15.75" customHeight="1">
      <c r="B837" s="64"/>
      <c r="C837" s="64"/>
      <c r="D837" s="64"/>
      <c r="E837" s="64"/>
      <c r="F837" s="64"/>
      <c r="G837" s="64"/>
      <c r="H837" s="64"/>
    </row>
    <row r="838" ht="15.75" customHeight="1">
      <c r="B838" s="64"/>
      <c r="C838" s="64"/>
      <c r="D838" s="64"/>
      <c r="E838" s="64"/>
      <c r="F838" s="64"/>
      <c r="G838" s="64"/>
      <c r="H838" s="64"/>
    </row>
    <row r="839" ht="15.75" customHeight="1">
      <c r="B839" s="64"/>
      <c r="C839" s="64"/>
      <c r="D839" s="64"/>
      <c r="E839" s="64"/>
      <c r="F839" s="64"/>
      <c r="G839" s="64"/>
      <c r="H839" s="64"/>
    </row>
    <row r="840" ht="15.75" customHeight="1">
      <c r="B840" s="64"/>
      <c r="C840" s="64"/>
      <c r="D840" s="64"/>
      <c r="E840" s="64"/>
      <c r="F840" s="64"/>
      <c r="G840" s="64"/>
      <c r="H840" s="64"/>
    </row>
    <row r="841" ht="15.75" customHeight="1">
      <c r="B841" s="64"/>
      <c r="C841" s="64"/>
      <c r="D841" s="64"/>
      <c r="E841" s="64"/>
      <c r="F841" s="64"/>
      <c r="G841" s="64"/>
      <c r="H841" s="64"/>
    </row>
    <row r="842" ht="15.75" customHeight="1">
      <c r="B842" s="64"/>
      <c r="C842" s="64"/>
      <c r="D842" s="64"/>
      <c r="E842" s="64"/>
      <c r="F842" s="64"/>
      <c r="G842" s="64"/>
      <c r="H842" s="64"/>
    </row>
    <row r="843" ht="15.75" customHeight="1">
      <c r="B843" s="64"/>
      <c r="C843" s="64"/>
      <c r="D843" s="64"/>
      <c r="E843" s="64"/>
      <c r="F843" s="64"/>
      <c r="G843" s="64"/>
      <c r="H843" s="64"/>
    </row>
    <row r="844" ht="15.75" customHeight="1">
      <c r="B844" s="64"/>
      <c r="C844" s="64"/>
      <c r="D844" s="64"/>
      <c r="E844" s="64"/>
      <c r="F844" s="64"/>
      <c r="G844" s="64"/>
      <c r="H844" s="64"/>
    </row>
    <row r="845" ht="15.75" customHeight="1">
      <c r="B845" s="64"/>
      <c r="C845" s="64"/>
      <c r="D845" s="64"/>
      <c r="E845" s="64"/>
      <c r="F845" s="64"/>
      <c r="G845" s="64"/>
      <c r="H845" s="64"/>
    </row>
    <row r="846" ht="15.75" customHeight="1">
      <c r="B846" s="64"/>
      <c r="C846" s="64"/>
      <c r="D846" s="64"/>
      <c r="E846" s="64"/>
      <c r="F846" s="64"/>
      <c r="G846" s="64"/>
      <c r="H846" s="64"/>
    </row>
    <row r="847" ht="15.75" customHeight="1">
      <c r="B847" s="64"/>
      <c r="C847" s="64"/>
      <c r="D847" s="64"/>
      <c r="E847" s="64"/>
      <c r="F847" s="64"/>
      <c r="G847" s="64"/>
      <c r="H847" s="64"/>
    </row>
    <row r="848" ht="15.75" customHeight="1">
      <c r="B848" s="64"/>
      <c r="C848" s="64"/>
      <c r="D848" s="64"/>
      <c r="E848" s="64"/>
      <c r="F848" s="64"/>
      <c r="G848" s="64"/>
      <c r="H848" s="64"/>
    </row>
    <row r="849" ht="15.75" customHeight="1">
      <c r="B849" s="64"/>
      <c r="C849" s="64"/>
      <c r="D849" s="64"/>
      <c r="E849" s="64"/>
      <c r="F849" s="64"/>
      <c r="G849" s="64"/>
      <c r="H849" s="64"/>
    </row>
    <row r="850" ht="15.75" customHeight="1">
      <c r="B850" s="64"/>
      <c r="C850" s="64"/>
      <c r="D850" s="64"/>
      <c r="E850" s="64"/>
      <c r="F850" s="64"/>
      <c r="G850" s="64"/>
      <c r="H850" s="64"/>
    </row>
    <row r="851" ht="15.75" customHeight="1">
      <c r="B851" s="64"/>
      <c r="C851" s="64"/>
      <c r="D851" s="64"/>
      <c r="E851" s="64"/>
      <c r="F851" s="64"/>
      <c r="G851" s="64"/>
      <c r="H851" s="64"/>
    </row>
    <row r="852" ht="15.75" customHeight="1">
      <c r="B852" s="64"/>
      <c r="C852" s="64"/>
      <c r="D852" s="64"/>
      <c r="E852" s="64"/>
      <c r="F852" s="64"/>
      <c r="G852" s="64"/>
      <c r="H852" s="64"/>
    </row>
    <row r="853" ht="15.75" customHeight="1">
      <c r="B853" s="64"/>
      <c r="C853" s="64"/>
      <c r="D853" s="64"/>
      <c r="E853" s="64"/>
      <c r="F853" s="64"/>
      <c r="G853" s="64"/>
      <c r="H853" s="64"/>
    </row>
    <row r="854" ht="15.75" customHeight="1">
      <c r="B854" s="64"/>
      <c r="C854" s="64"/>
      <c r="D854" s="64"/>
      <c r="E854" s="64"/>
      <c r="F854" s="64"/>
      <c r="G854" s="64"/>
      <c r="H854" s="64"/>
    </row>
    <row r="855" ht="15.75" customHeight="1">
      <c r="B855" s="64"/>
      <c r="C855" s="64"/>
      <c r="D855" s="64"/>
      <c r="E855" s="64"/>
      <c r="F855" s="64"/>
      <c r="G855" s="64"/>
      <c r="H855" s="64"/>
    </row>
    <row r="856" ht="15.75" customHeight="1">
      <c r="B856" s="64"/>
      <c r="C856" s="64"/>
      <c r="D856" s="64"/>
      <c r="E856" s="64"/>
      <c r="F856" s="64"/>
      <c r="G856" s="64"/>
      <c r="H856" s="64"/>
    </row>
    <row r="857" ht="15.75" customHeight="1">
      <c r="B857" s="64"/>
      <c r="C857" s="64"/>
      <c r="D857" s="64"/>
      <c r="E857" s="64"/>
      <c r="F857" s="64"/>
      <c r="G857" s="64"/>
      <c r="H857" s="64"/>
    </row>
    <row r="858" ht="15.75" customHeight="1">
      <c r="B858" s="64"/>
      <c r="C858" s="64"/>
      <c r="D858" s="64"/>
      <c r="E858" s="64"/>
      <c r="F858" s="64"/>
      <c r="G858" s="64"/>
      <c r="H858" s="64"/>
    </row>
    <row r="859" ht="15.75" customHeight="1">
      <c r="B859" s="64"/>
      <c r="C859" s="64"/>
      <c r="D859" s="64"/>
      <c r="E859" s="64"/>
      <c r="F859" s="64"/>
      <c r="G859" s="64"/>
      <c r="H859" s="64"/>
    </row>
    <row r="860" ht="15.75" customHeight="1">
      <c r="B860" s="64"/>
      <c r="C860" s="64"/>
      <c r="D860" s="64"/>
      <c r="E860" s="64"/>
      <c r="F860" s="64"/>
      <c r="G860" s="64"/>
      <c r="H860" s="64"/>
    </row>
    <row r="861" ht="15.75" customHeight="1">
      <c r="B861" s="64"/>
      <c r="C861" s="64"/>
      <c r="D861" s="64"/>
      <c r="E861" s="64"/>
      <c r="F861" s="64"/>
      <c r="G861" s="64"/>
      <c r="H861" s="64"/>
    </row>
    <row r="862" ht="15.75" customHeight="1">
      <c r="B862" s="64"/>
      <c r="C862" s="64"/>
      <c r="D862" s="64"/>
      <c r="E862" s="64"/>
      <c r="F862" s="64"/>
      <c r="G862" s="64"/>
      <c r="H862" s="64"/>
    </row>
    <row r="863" ht="15.75" customHeight="1">
      <c r="B863" s="64"/>
      <c r="C863" s="64"/>
      <c r="D863" s="64"/>
      <c r="E863" s="64"/>
      <c r="F863" s="64"/>
      <c r="G863" s="64"/>
      <c r="H863" s="64"/>
    </row>
    <row r="864" ht="15.75" customHeight="1">
      <c r="B864" s="64"/>
      <c r="C864" s="64"/>
      <c r="D864" s="64"/>
      <c r="E864" s="64"/>
      <c r="F864" s="64"/>
      <c r="G864" s="64"/>
      <c r="H864" s="64"/>
    </row>
    <row r="865" ht="15.75" customHeight="1">
      <c r="B865" s="64"/>
      <c r="C865" s="64"/>
      <c r="D865" s="64"/>
      <c r="E865" s="64"/>
      <c r="F865" s="64"/>
      <c r="G865" s="64"/>
      <c r="H865" s="64"/>
    </row>
    <row r="866" ht="15.75" customHeight="1">
      <c r="B866" s="64"/>
      <c r="C866" s="64"/>
      <c r="D866" s="64"/>
      <c r="E866" s="64"/>
      <c r="F866" s="64"/>
      <c r="G866" s="64"/>
      <c r="H866" s="64"/>
    </row>
    <row r="867" ht="15.75" customHeight="1">
      <c r="B867" s="64"/>
      <c r="C867" s="64"/>
      <c r="D867" s="64"/>
      <c r="E867" s="64"/>
      <c r="F867" s="64"/>
      <c r="G867" s="64"/>
      <c r="H867" s="64"/>
    </row>
    <row r="868" ht="15.75" customHeight="1">
      <c r="B868" s="64"/>
      <c r="C868" s="64"/>
      <c r="D868" s="64"/>
      <c r="E868" s="64"/>
      <c r="F868" s="64"/>
      <c r="G868" s="64"/>
      <c r="H868" s="64"/>
    </row>
    <row r="869" ht="15.75" customHeight="1">
      <c r="B869" s="64"/>
      <c r="C869" s="64"/>
      <c r="D869" s="64"/>
      <c r="E869" s="64"/>
      <c r="F869" s="64"/>
      <c r="G869" s="64"/>
      <c r="H869" s="64"/>
    </row>
    <row r="870" ht="15.75" customHeight="1">
      <c r="B870" s="64"/>
      <c r="C870" s="64"/>
      <c r="D870" s="64"/>
      <c r="E870" s="64"/>
      <c r="F870" s="64"/>
      <c r="G870" s="64"/>
      <c r="H870" s="64"/>
    </row>
    <row r="871" ht="15.75" customHeight="1">
      <c r="B871" s="64"/>
      <c r="C871" s="64"/>
      <c r="D871" s="64"/>
      <c r="E871" s="64"/>
      <c r="F871" s="64"/>
      <c r="G871" s="64"/>
      <c r="H871" s="64"/>
    </row>
    <row r="872" ht="15.75" customHeight="1">
      <c r="B872" s="64"/>
      <c r="C872" s="64"/>
      <c r="D872" s="64"/>
      <c r="E872" s="64"/>
      <c r="F872" s="64"/>
      <c r="G872" s="64"/>
      <c r="H872" s="64"/>
    </row>
    <row r="873" ht="15.75" customHeight="1">
      <c r="B873" s="64"/>
      <c r="C873" s="64"/>
      <c r="D873" s="64"/>
      <c r="E873" s="64"/>
      <c r="F873" s="64"/>
      <c r="G873" s="64"/>
      <c r="H873" s="64"/>
    </row>
    <row r="874" ht="15.75" customHeight="1">
      <c r="B874" s="64"/>
      <c r="C874" s="64"/>
      <c r="D874" s="64"/>
      <c r="E874" s="64"/>
      <c r="F874" s="64"/>
      <c r="G874" s="64"/>
      <c r="H874" s="64"/>
    </row>
    <row r="875" ht="15.75" customHeight="1">
      <c r="B875" s="64"/>
      <c r="C875" s="64"/>
      <c r="D875" s="64"/>
      <c r="E875" s="64"/>
      <c r="F875" s="64"/>
      <c r="G875" s="64"/>
      <c r="H875" s="64"/>
    </row>
    <row r="876" ht="15.75" customHeight="1">
      <c r="B876" s="64"/>
      <c r="C876" s="64"/>
      <c r="D876" s="64"/>
      <c r="E876" s="64"/>
      <c r="F876" s="64"/>
      <c r="G876" s="64"/>
      <c r="H876" s="64"/>
    </row>
    <row r="877" ht="15.75" customHeight="1">
      <c r="B877" s="64"/>
      <c r="C877" s="64"/>
      <c r="D877" s="64"/>
      <c r="E877" s="64"/>
      <c r="F877" s="64"/>
      <c r="G877" s="64"/>
      <c r="H877" s="64"/>
    </row>
    <row r="878" ht="15.75" customHeight="1">
      <c r="B878" s="64"/>
      <c r="C878" s="64"/>
      <c r="D878" s="64"/>
      <c r="E878" s="64"/>
      <c r="F878" s="64"/>
      <c r="G878" s="64"/>
      <c r="H878" s="64"/>
    </row>
    <row r="879" ht="15.75" customHeight="1">
      <c r="B879" s="64"/>
      <c r="C879" s="64"/>
      <c r="D879" s="64"/>
      <c r="E879" s="64"/>
      <c r="F879" s="64"/>
      <c r="G879" s="64"/>
      <c r="H879" s="64"/>
    </row>
    <row r="880" ht="15.75" customHeight="1">
      <c r="B880" s="64"/>
      <c r="C880" s="64"/>
      <c r="D880" s="64"/>
      <c r="E880" s="64"/>
      <c r="F880" s="64"/>
      <c r="G880" s="64"/>
      <c r="H880" s="64"/>
    </row>
    <row r="881" ht="15.75" customHeight="1">
      <c r="B881" s="64"/>
      <c r="C881" s="64"/>
      <c r="D881" s="64"/>
      <c r="E881" s="64"/>
      <c r="F881" s="64"/>
      <c r="G881" s="64"/>
      <c r="H881" s="64"/>
    </row>
    <row r="882" ht="15.75" customHeight="1">
      <c r="B882" s="64"/>
      <c r="C882" s="64"/>
      <c r="D882" s="64"/>
      <c r="E882" s="64"/>
      <c r="F882" s="64"/>
      <c r="G882" s="64"/>
      <c r="H882" s="64"/>
    </row>
    <row r="883" ht="15.75" customHeight="1">
      <c r="B883" s="64"/>
      <c r="C883" s="64"/>
      <c r="D883" s="64"/>
      <c r="E883" s="64"/>
      <c r="F883" s="64"/>
      <c r="G883" s="64"/>
      <c r="H883" s="64"/>
    </row>
    <row r="884" ht="15.75" customHeight="1">
      <c r="B884" s="64"/>
      <c r="C884" s="64"/>
      <c r="D884" s="64"/>
      <c r="E884" s="64"/>
      <c r="F884" s="64"/>
      <c r="G884" s="64"/>
      <c r="H884" s="64"/>
    </row>
    <row r="885" ht="15.75" customHeight="1">
      <c r="B885" s="64"/>
      <c r="C885" s="64"/>
      <c r="D885" s="64"/>
      <c r="E885" s="64"/>
      <c r="F885" s="64"/>
      <c r="G885" s="64"/>
      <c r="H885" s="64"/>
    </row>
    <row r="886" ht="15.75" customHeight="1">
      <c r="B886" s="64"/>
      <c r="C886" s="64"/>
      <c r="D886" s="64"/>
      <c r="E886" s="64"/>
      <c r="F886" s="64"/>
      <c r="G886" s="64"/>
      <c r="H886" s="64"/>
    </row>
    <row r="887" ht="15.75" customHeight="1">
      <c r="B887" s="64"/>
      <c r="C887" s="64"/>
      <c r="D887" s="64"/>
      <c r="E887" s="64"/>
      <c r="F887" s="64"/>
      <c r="G887" s="64"/>
      <c r="H887" s="64"/>
    </row>
    <row r="888" ht="15.75" customHeight="1">
      <c r="B888" s="64"/>
      <c r="C888" s="64"/>
      <c r="D888" s="64"/>
      <c r="E888" s="64"/>
      <c r="F888" s="64"/>
      <c r="G888" s="64"/>
      <c r="H888" s="64"/>
    </row>
    <row r="889" ht="15.75" customHeight="1">
      <c r="B889" s="64"/>
      <c r="C889" s="64"/>
      <c r="D889" s="64"/>
      <c r="E889" s="64"/>
      <c r="F889" s="64"/>
      <c r="G889" s="64"/>
      <c r="H889" s="64"/>
    </row>
    <row r="890" ht="15.75" customHeight="1">
      <c r="B890" s="64"/>
      <c r="C890" s="64"/>
      <c r="D890" s="64"/>
      <c r="E890" s="64"/>
      <c r="F890" s="64"/>
      <c r="G890" s="64"/>
      <c r="H890" s="64"/>
    </row>
    <row r="891" ht="15.75" customHeight="1">
      <c r="B891" s="64"/>
      <c r="C891" s="64"/>
      <c r="D891" s="64"/>
      <c r="E891" s="64"/>
      <c r="F891" s="64"/>
      <c r="G891" s="64"/>
      <c r="H891" s="64"/>
    </row>
    <row r="892" ht="15.75" customHeight="1">
      <c r="B892" s="64"/>
      <c r="C892" s="64"/>
      <c r="D892" s="64"/>
      <c r="E892" s="64"/>
      <c r="F892" s="64"/>
      <c r="G892" s="64"/>
      <c r="H892" s="64"/>
    </row>
    <row r="893" ht="15.75" customHeight="1">
      <c r="B893" s="64"/>
      <c r="C893" s="64"/>
      <c r="D893" s="64"/>
      <c r="E893" s="64"/>
      <c r="F893" s="64"/>
      <c r="G893" s="64"/>
      <c r="H893" s="64"/>
    </row>
    <row r="894" ht="15.75" customHeight="1">
      <c r="B894" s="64"/>
      <c r="C894" s="64"/>
      <c r="D894" s="64"/>
      <c r="E894" s="64"/>
      <c r="F894" s="64"/>
      <c r="G894" s="64"/>
      <c r="H894" s="64"/>
    </row>
    <row r="895" ht="15.75" customHeight="1">
      <c r="B895" s="64"/>
      <c r="C895" s="64"/>
      <c r="D895" s="64"/>
      <c r="E895" s="64"/>
      <c r="F895" s="64"/>
      <c r="G895" s="64"/>
      <c r="H895" s="64"/>
    </row>
    <row r="896" ht="15.75" customHeight="1">
      <c r="B896" s="64"/>
      <c r="C896" s="64"/>
      <c r="D896" s="64"/>
      <c r="E896" s="64"/>
      <c r="F896" s="64"/>
      <c r="G896" s="64"/>
      <c r="H896" s="64"/>
    </row>
    <row r="897" ht="15.75" customHeight="1">
      <c r="B897" s="64"/>
      <c r="C897" s="64"/>
      <c r="D897" s="64"/>
      <c r="E897" s="64"/>
      <c r="F897" s="64"/>
      <c r="G897" s="64"/>
      <c r="H897" s="64"/>
    </row>
    <row r="898" ht="15.75" customHeight="1">
      <c r="B898" s="64"/>
      <c r="C898" s="64"/>
      <c r="D898" s="64"/>
      <c r="E898" s="64"/>
      <c r="F898" s="64"/>
      <c r="G898" s="64"/>
      <c r="H898" s="64"/>
    </row>
    <row r="899" ht="15.75" customHeight="1">
      <c r="B899" s="64"/>
      <c r="C899" s="64"/>
      <c r="D899" s="64"/>
      <c r="E899" s="64"/>
      <c r="F899" s="64"/>
      <c r="G899" s="64"/>
      <c r="H899" s="64"/>
    </row>
    <row r="900" ht="15.75" customHeight="1">
      <c r="B900" s="64"/>
      <c r="C900" s="64"/>
      <c r="D900" s="64"/>
      <c r="E900" s="64"/>
      <c r="F900" s="64"/>
      <c r="G900" s="64"/>
      <c r="H900" s="64"/>
    </row>
    <row r="901" ht="15.75" customHeight="1">
      <c r="B901" s="64"/>
      <c r="C901" s="64"/>
      <c r="D901" s="64"/>
      <c r="E901" s="64"/>
      <c r="F901" s="64"/>
      <c r="G901" s="64"/>
      <c r="H901" s="64"/>
    </row>
    <row r="902" ht="15.75" customHeight="1">
      <c r="B902" s="64"/>
      <c r="C902" s="64"/>
      <c r="D902" s="64"/>
      <c r="E902" s="64"/>
      <c r="F902" s="64"/>
      <c r="G902" s="64"/>
      <c r="H902" s="64"/>
    </row>
    <row r="903" ht="15.75" customHeight="1">
      <c r="B903" s="64"/>
      <c r="C903" s="64"/>
      <c r="D903" s="64"/>
      <c r="E903" s="64"/>
      <c r="F903" s="64"/>
      <c r="G903" s="64"/>
      <c r="H903" s="64"/>
    </row>
    <row r="904" ht="15.75" customHeight="1">
      <c r="B904" s="64"/>
      <c r="C904" s="64"/>
      <c r="D904" s="64"/>
      <c r="E904" s="64"/>
      <c r="F904" s="64"/>
      <c r="G904" s="64"/>
      <c r="H904" s="64"/>
    </row>
    <row r="905" ht="15.75" customHeight="1">
      <c r="B905" s="64"/>
      <c r="C905" s="64"/>
      <c r="D905" s="64"/>
      <c r="E905" s="64"/>
      <c r="F905" s="64"/>
      <c r="G905" s="64"/>
      <c r="H905" s="64"/>
    </row>
    <row r="906" ht="15.75" customHeight="1">
      <c r="B906" s="64"/>
      <c r="C906" s="64"/>
      <c r="D906" s="64"/>
      <c r="E906" s="64"/>
      <c r="F906" s="64"/>
      <c r="G906" s="64"/>
      <c r="H906" s="64"/>
    </row>
    <row r="907" ht="15.75" customHeight="1">
      <c r="B907" s="64"/>
      <c r="C907" s="64"/>
      <c r="D907" s="64"/>
      <c r="E907" s="64"/>
      <c r="F907" s="64"/>
      <c r="G907" s="64"/>
      <c r="H907" s="64"/>
    </row>
    <row r="908" ht="15.75" customHeight="1">
      <c r="B908" s="64"/>
      <c r="C908" s="64"/>
      <c r="D908" s="64"/>
      <c r="E908" s="64"/>
      <c r="F908" s="64"/>
      <c r="G908" s="64"/>
      <c r="H908" s="64"/>
    </row>
    <row r="909" ht="15.75" customHeight="1">
      <c r="B909" s="64"/>
      <c r="C909" s="64"/>
      <c r="D909" s="64"/>
      <c r="E909" s="64"/>
      <c r="F909" s="64"/>
      <c r="G909" s="64"/>
      <c r="H909" s="64"/>
    </row>
    <row r="910" ht="15.75" customHeight="1">
      <c r="B910" s="64"/>
      <c r="C910" s="64"/>
      <c r="D910" s="64"/>
      <c r="E910" s="64"/>
      <c r="F910" s="64"/>
      <c r="G910" s="64"/>
      <c r="H910" s="64"/>
    </row>
    <row r="911" ht="15.75" customHeight="1">
      <c r="B911" s="64"/>
      <c r="C911" s="64"/>
      <c r="D911" s="64"/>
      <c r="E911" s="64"/>
      <c r="F911" s="64"/>
      <c r="G911" s="64"/>
      <c r="H911" s="64"/>
    </row>
    <row r="912" ht="15.75" customHeight="1">
      <c r="B912" s="64"/>
      <c r="C912" s="64"/>
      <c r="D912" s="64"/>
      <c r="E912" s="64"/>
      <c r="F912" s="64"/>
      <c r="G912" s="64"/>
      <c r="H912" s="64"/>
    </row>
    <row r="913" ht="15.75" customHeight="1">
      <c r="B913" s="64"/>
      <c r="C913" s="64"/>
      <c r="D913" s="64"/>
      <c r="E913" s="64"/>
      <c r="F913" s="64"/>
      <c r="G913" s="64"/>
      <c r="H913" s="64"/>
    </row>
    <row r="914" ht="15.75" customHeight="1">
      <c r="B914" s="64"/>
      <c r="C914" s="64"/>
      <c r="D914" s="64"/>
      <c r="E914" s="64"/>
      <c r="F914" s="64"/>
      <c r="G914" s="64"/>
      <c r="H914" s="64"/>
    </row>
    <row r="915" ht="15.75" customHeight="1">
      <c r="B915" s="64"/>
      <c r="C915" s="64"/>
      <c r="D915" s="64"/>
      <c r="E915" s="64"/>
      <c r="F915" s="64"/>
      <c r="G915" s="64"/>
      <c r="H915" s="64"/>
    </row>
    <row r="916" ht="15.75" customHeight="1">
      <c r="B916" s="64"/>
      <c r="C916" s="64"/>
      <c r="D916" s="64"/>
      <c r="E916" s="64"/>
      <c r="F916" s="64"/>
      <c r="G916" s="64"/>
      <c r="H916" s="64"/>
    </row>
    <row r="917" ht="15.75" customHeight="1">
      <c r="B917" s="64"/>
      <c r="C917" s="64"/>
      <c r="D917" s="64"/>
      <c r="E917" s="64"/>
      <c r="F917" s="64"/>
      <c r="G917" s="64"/>
      <c r="H917" s="64"/>
    </row>
    <row r="918" ht="15.75" customHeight="1">
      <c r="B918" s="64"/>
      <c r="C918" s="64"/>
      <c r="D918" s="64"/>
      <c r="E918" s="64"/>
      <c r="F918" s="64"/>
      <c r="G918" s="64"/>
      <c r="H918" s="64"/>
    </row>
    <row r="919" ht="15.75" customHeight="1">
      <c r="B919" s="64"/>
      <c r="C919" s="64"/>
      <c r="D919" s="64"/>
      <c r="E919" s="64"/>
      <c r="F919" s="64"/>
      <c r="G919" s="64"/>
      <c r="H919" s="64"/>
    </row>
    <row r="920" ht="15.75" customHeight="1">
      <c r="B920" s="64"/>
      <c r="C920" s="64"/>
      <c r="D920" s="64"/>
      <c r="E920" s="64"/>
      <c r="F920" s="64"/>
      <c r="G920" s="64"/>
      <c r="H920" s="64"/>
    </row>
    <row r="921" ht="15.75" customHeight="1">
      <c r="B921" s="64"/>
      <c r="C921" s="64"/>
      <c r="D921" s="64"/>
      <c r="E921" s="64"/>
      <c r="F921" s="64"/>
      <c r="G921" s="64"/>
      <c r="H921" s="64"/>
    </row>
    <row r="922" ht="15.75" customHeight="1">
      <c r="B922" s="64"/>
      <c r="C922" s="64"/>
      <c r="D922" s="64"/>
      <c r="E922" s="64"/>
      <c r="F922" s="64"/>
      <c r="G922" s="64"/>
      <c r="H922" s="64"/>
    </row>
    <row r="923" ht="15.75" customHeight="1">
      <c r="B923" s="64"/>
      <c r="C923" s="64"/>
      <c r="D923" s="64"/>
      <c r="E923" s="64"/>
      <c r="F923" s="64"/>
      <c r="G923" s="64"/>
      <c r="H923" s="64"/>
    </row>
    <row r="924" ht="15.75" customHeight="1">
      <c r="B924" s="64"/>
      <c r="C924" s="64"/>
      <c r="D924" s="64"/>
      <c r="E924" s="64"/>
      <c r="F924" s="64"/>
      <c r="G924" s="64"/>
      <c r="H924" s="64"/>
    </row>
    <row r="925" ht="15.75" customHeight="1">
      <c r="B925" s="64"/>
      <c r="C925" s="64"/>
      <c r="D925" s="64"/>
      <c r="E925" s="64"/>
      <c r="F925" s="64"/>
      <c r="G925" s="64"/>
      <c r="H925" s="64"/>
    </row>
    <row r="926" ht="15.75" customHeight="1">
      <c r="B926" s="64"/>
      <c r="C926" s="64"/>
      <c r="D926" s="64"/>
      <c r="E926" s="64"/>
      <c r="F926" s="64"/>
      <c r="G926" s="64"/>
      <c r="H926" s="64"/>
    </row>
    <row r="927" ht="15.75" customHeight="1">
      <c r="B927" s="64"/>
      <c r="C927" s="64"/>
      <c r="D927" s="64"/>
      <c r="E927" s="64"/>
      <c r="F927" s="64"/>
      <c r="G927" s="64"/>
      <c r="H927" s="64"/>
    </row>
    <row r="928" ht="15.75" customHeight="1">
      <c r="B928" s="64"/>
      <c r="C928" s="64"/>
      <c r="D928" s="64"/>
      <c r="E928" s="64"/>
      <c r="F928" s="64"/>
      <c r="G928" s="64"/>
      <c r="H928" s="64"/>
    </row>
    <row r="929" ht="15.75" customHeight="1">
      <c r="B929" s="64"/>
      <c r="C929" s="64"/>
      <c r="D929" s="64"/>
      <c r="E929" s="64"/>
      <c r="F929" s="64"/>
      <c r="G929" s="64"/>
      <c r="H929" s="64"/>
    </row>
    <row r="930" ht="15.75" customHeight="1">
      <c r="B930" s="64"/>
      <c r="C930" s="64"/>
      <c r="D930" s="64"/>
      <c r="E930" s="64"/>
      <c r="F930" s="64"/>
      <c r="G930" s="64"/>
      <c r="H930" s="64"/>
    </row>
    <row r="931" ht="15.75" customHeight="1">
      <c r="B931" s="64"/>
      <c r="C931" s="64"/>
      <c r="D931" s="64"/>
      <c r="E931" s="64"/>
      <c r="F931" s="64"/>
      <c r="G931" s="64"/>
      <c r="H931" s="64"/>
    </row>
    <row r="932" ht="15.75" customHeight="1">
      <c r="B932" s="64"/>
      <c r="C932" s="64"/>
      <c r="D932" s="64"/>
      <c r="E932" s="64"/>
      <c r="F932" s="64"/>
      <c r="G932" s="64"/>
      <c r="H932" s="64"/>
    </row>
    <row r="933" ht="15.75" customHeight="1">
      <c r="B933" s="64"/>
      <c r="C933" s="64"/>
      <c r="D933" s="64"/>
      <c r="E933" s="64"/>
      <c r="F933" s="64"/>
      <c r="G933" s="64"/>
      <c r="H933" s="64"/>
    </row>
    <row r="934" ht="15.75" customHeight="1">
      <c r="B934" s="64"/>
      <c r="C934" s="64"/>
      <c r="D934" s="64"/>
      <c r="E934" s="64"/>
      <c r="F934" s="64"/>
      <c r="G934" s="64"/>
      <c r="H934" s="64"/>
    </row>
    <row r="935" ht="15.75" customHeight="1">
      <c r="B935" s="64"/>
      <c r="C935" s="64"/>
      <c r="D935" s="64"/>
      <c r="E935" s="64"/>
      <c r="F935" s="64"/>
      <c r="G935" s="64"/>
      <c r="H935" s="64"/>
    </row>
    <row r="936" ht="15.75" customHeight="1">
      <c r="B936" s="64"/>
      <c r="C936" s="64"/>
      <c r="D936" s="64"/>
      <c r="E936" s="64"/>
      <c r="F936" s="64"/>
      <c r="G936" s="64"/>
      <c r="H936" s="64"/>
    </row>
    <row r="937" ht="15.75" customHeight="1">
      <c r="B937" s="64"/>
      <c r="C937" s="64"/>
      <c r="D937" s="64"/>
      <c r="E937" s="64"/>
      <c r="F937" s="64"/>
      <c r="G937" s="64"/>
      <c r="H937" s="64"/>
    </row>
    <row r="938" ht="15.75" customHeight="1">
      <c r="B938" s="64"/>
      <c r="C938" s="64"/>
      <c r="D938" s="64"/>
      <c r="E938" s="64"/>
      <c r="F938" s="64"/>
      <c r="G938" s="64"/>
      <c r="H938" s="64"/>
    </row>
    <row r="939" ht="15.75" customHeight="1">
      <c r="B939" s="64"/>
      <c r="C939" s="64"/>
      <c r="D939" s="64"/>
      <c r="E939" s="64"/>
      <c r="F939" s="64"/>
      <c r="G939" s="64"/>
      <c r="H939" s="64"/>
    </row>
    <row r="940" ht="15.75" customHeight="1">
      <c r="B940" s="64"/>
      <c r="C940" s="64"/>
      <c r="D940" s="64"/>
      <c r="E940" s="64"/>
      <c r="F940" s="64"/>
      <c r="G940" s="64"/>
      <c r="H940" s="64"/>
    </row>
    <row r="941" ht="15.75" customHeight="1">
      <c r="B941" s="64"/>
      <c r="C941" s="64"/>
      <c r="D941" s="64"/>
      <c r="E941" s="64"/>
      <c r="F941" s="64"/>
      <c r="G941" s="64"/>
      <c r="H941" s="64"/>
    </row>
    <row r="942" ht="15.75" customHeight="1">
      <c r="B942" s="64"/>
      <c r="C942" s="64"/>
      <c r="D942" s="64"/>
      <c r="E942" s="64"/>
      <c r="F942" s="64"/>
      <c r="G942" s="64"/>
      <c r="H942" s="64"/>
    </row>
    <row r="943" ht="15.75" customHeight="1">
      <c r="B943" s="64"/>
      <c r="C943" s="64"/>
      <c r="D943" s="64"/>
      <c r="E943" s="64"/>
      <c r="F943" s="64"/>
      <c r="G943" s="64"/>
      <c r="H943" s="64"/>
    </row>
    <row r="944" ht="15.75" customHeight="1">
      <c r="B944" s="64"/>
      <c r="C944" s="64"/>
      <c r="D944" s="64"/>
      <c r="E944" s="64"/>
      <c r="F944" s="64"/>
      <c r="G944" s="64"/>
      <c r="H944" s="64"/>
    </row>
    <row r="945" ht="15.75" customHeight="1">
      <c r="B945" s="64"/>
      <c r="C945" s="64"/>
      <c r="D945" s="64"/>
      <c r="E945" s="64"/>
      <c r="F945" s="64"/>
      <c r="G945" s="64"/>
      <c r="H945" s="64"/>
    </row>
    <row r="946" ht="15.75" customHeight="1">
      <c r="B946" s="64"/>
      <c r="C946" s="64"/>
      <c r="D946" s="64"/>
      <c r="E946" s="64"/>
      <c r="F946" s="64"/>
      <c r="G946" s="64"/>
      <c r="H946" s="64"/>
    </row>
    <row r="947" ht="15.75" customHeight="1">
      <c r="B947" s="64"/>
      <c r="C947" s="64"/>
      <c r="D947" s="64"/>
      <c r="E947" s="64"/>
      <c r="F947" s="64"/>
      <c r="G947" s="64"/>
      <c r="H947" s="64"/>
    </row>
    <row r="948" ht="15.75" customHeight="1">
      <c r="B948" s="64"/>
      <c r="C948" s="64"/>
      <c r="D948" s="64"/>
      <c r="E948" s="64"/>
      <c r="F948" s="64"/>
      <c r="G948" s="64"/>
      <c r="H948" s="64"/>
    </row>
    <row r="949" ht="15.75" customHeight="1">
      <c r="B949" s="64"/>
      <c r="C949" s="64"/>
      <c r="D949" s="64"/>
      <c r="E949" s="64"/>
      <c r="F949" s="64"/>
      <c r="G949" s="64"/>
      <c r="H949" s="64"/>
    </row>
    <row r="950" ht="15.75" customHeight="1">
      <c r="B950" s="64"/>
      <c r="C950" s="64"/>
      <c r="D950" s="64"/>
      <c r="E950" s="64"/>
      <c r="F950" s="64"/>
      <c r="G950" s="64"/>
      <c r="H950" s="64"/>
    </row>
    <row r="951" ht="15.75" customHeight="1">
      <c r="B951" s="64"/>
      <c r="C951" s="64"/>
      <c r="D951" s="64"/>
      <c r="E951" s="64"/>
      <c r="F951" s="64"/>
      <c r="G951" s="64"/>
      <c r="H951" s="64"/>
    </row>
    <row r="952" ht="15.75" customHeight="1">
      <c r="B952" s="64"/>
      <c r="C952" s="64"/>
      <c r="D952" s="64"/>
      <c r="E952" s="64"/>
      <c r="F952" s="64"/>
      <c r="G952" s="64"/>
      <c r="H952" s="64"/>
    </row>
    <row r="953" ht="15.75" customHeight="1">
      <c r="B953" s="64"/>
      <c r="C953" s="64"/>
      <c r="D953" s="64"/>
      <c r="E953" s="64"/>
      <c r="F953" s="64"/>
      <c r="G953" s="64"/>
      <c r="H953" s="64"/>
    </row>
    <row r="954" ht="15.75" customHeight="1">
      <c r="B954" s="64"/>
      <c r="C954" s="64"/>
      <c r="D954" s="64"/>
      <c r="E954" s="64"/>
      <c r="F954" s="64"/>
      <c r="G954" s="64"/>
      <c r="H954" s="64"/>
    </row>
    <row r="955" ht="15.75" customHeight="1">
      <c r="B955" s="64"/>
      <c r="C955" s="64"/>
      <c r="D955" s="64"/>
      <c r="E955" s="64"/>
      <c r="F955" s="64"/>
      <c r="G955" s="64"/>
      <c r="H955" s="64"/>
    </row>
    <row r="956" ht="15.75" customHeight="1">
      <c r="B956" s="64"/>
      <c r="C956" s="64"/>
      <c r="D956" s="64"/>
      <c r="E956" s="64"/>
      <c r="F956" s="64"/>
      <c r="G956" s="64"/>
      <c r="H956" s="64"/>
    </row>
    <row r="957" ht="15.75" customHeight="1">
      <c r="B957" s="64"/>
      <c r="C957" s="64"/>
      <c r="D957" s="64"/>
      <c r="E957" s="64"/>
      <c r="F957" s="64"/>
      <c r="G957" s="64"/>
      <c r="H957" s="64"/>
    </row>
    <row r="958" ht="15.75" customHeight="1">
      <c r="B958" s="64"/>
      <c r="C958" s="64"/>
      <c r="D958" s="64"/>
      <c r="E958" s="64"/>
      <c r="F958" s="64"/>
      <c r="G958" s="64"/>
      <c r="H958" s="64"/>
    </row>
    <row r="959" ht="15.75" customHeight="1">
      <c r="B959" s="64"/>
      <c r="C959" s="64"/>
      <c r="D959" s="64"/>
      <c r="E959" s="64"/>
      <c r="F959" s="64"/>
      <c r="G959" s="64"/>
      <c r="H959" s="64"/>
    </row>
    <row r="960" ht="15.75" customHeight="1">
      <c r="B960" s="64"/>
      <c r="C960" s="64"/>
      <c r="D960" s="64"/>
      <c r="E960" s="64"/>
      <c r="F960" s="64"/>
      <c r="G960" s="64"/>
      <c r="H960" s="64"/>
    </row>
    <row r="961" ht="15.75" customHeight="1">
      <c r="B961" s="64"/>
      <c r="C961" s="64"/>
      <c r="D961" s="64"/>
      <c r="E961" s="64"/>
      <c r="F961" s="64"/>
      <c r="G961" s="64"/>
      <c r="H961" s="64"/>
    </row>
    <row r="962" ht="15.75" customHeight="1">
      <c r="B962" s="64"/>
      <c r="C962" s="64"/>
      <c r="D962" s="64"/>
      <c r="E962" s="64"/>
      <c r="F962" s="64"/>
      <c r="G962" s="64"/>
      <c r="H962" s="64"/>
    </row>
    <row r="963" ht="15.75" customHeight="1">
      <c r="B963" s="64"/>
      <c r="C963" s="64"/>
      <c r="D963" s="64"/>
      <c r="E963" s="64"/>
      <c r="F963" s="64"/>
      <c r="G963" s="64"/>
      <c r="H963" s="64"/>
    </row>
    <row r="964" ht="15.75" customHeight="1">
      <c r="B964" s="64"/>
      <c r="C964" s="64"/>
      <c r="D964" s="64"/>
      <c r="E964" s="64"/>
      <c r="F964" s="64"/>
      <c r="G964" s="64"/>
      <c r="H964" s="64"/>
    </row>
    <row r="965" ht="15.75" customHeight="1">
      <c r="B965" s="64"/>
      <c r="C965" s="64"/>
      <c r="D965" s="64"/>
      <c r="E965" s="64"/>
      <c r="F965" s="64"/>
      <c r="G965" s="64"/>
      <c r="H965" s="64"/>
    </row>
    <row r="966" ht="15.75" customHeight="1">
      <c r="B966" s="64"/>
      <c r="C966" s="64"/>
      <c r="D966" s="64"/>
      <c r="E966" s="64"/>
      <c r="F966" s="64"/>
      <c r="G966" s="64"/>
      <c r="H966" s="64"/>
    </row>
    <row r="967" ht="15.75" customHeight="1">
      <c r="B967" s="64"/>
      <c r="C967" s="64"/>
      <c r="D967" s="64"/>
      <c r="E967" s="64"/>
      <c r="F967" s="64"/>
      <c r="G967" s="64"/>
      <c r="H967" s="64"/>
    </row>
    <row r="968" ht="15.75" customHeight="1">
      <c r="B968" s="64"/>
      <c r="C968" s="64"/>
      <c r="D968" s="64"/>
      <c r="E968" s="64"/>
      <c r="F968" s="64"/>
      <c r="G968" s="64"/>
      <c r="H968" s="64"/>
    </row>
    <row r="969" ht="15.75" customHeight="1">
      <c r="B969" s="64"/>
      <c r="C969" s="64"/>
      <c r="D969" s="64"/>
      <c r="E969" s="64"/>
      <c r="F969" s="64"/>
      <c r="G969" s="64"/>
      <c r="H969" s="64"/>
    </row>
    <row r="970" ht="15.75" customHeight="1">
      <c r="B970" s="64"/>
      <c r="C970" s="64"/>
      <c r="D970" s="64"/>
      <c r="E970" s="64"/>
      <c r="F970" s="64"/>
      <c r="G970" s="64"/>
      <c r="H970" s="64"/>
    </row>
    <row r="971" ht="15.75" customHeight="1">
      <c r="B971" s="64"/>
      <c r="C971" s="64"/>
      <c r="D971" s="64"/>
      <c r="E971" s="64"/>
      <c r="F971" s="64"/>
      <c r="G971" s="64"/>
      <c r="H971" s="64"/>
    </row>
    <row r="972" ht="15.75" customHeight="1">
      <c r="B972" s="64"/>
      <c r="C972" s="64"/>
      <c r="D972" s="64"/>
      <c r="E972" s="64"/>
      <c r="F972" s="64"/>
      <c r="G972" s="64"/>
      <c r="H972" s="64"/>
    </row>
    <row r="973" ht="15.75" customHeight="1">
      <c r="B973" s="64"/>
      <c r="C973" s="64"/>
      <c r="D973" s="64"/>
      <c r="E973" s="64"/>
      <c r="F973" s="64"/>
      <c r="G973" s="64"/>
      <c r="H973" s="64"/>
    </row>
    <row r="974" ht="15.75" customHeight="1">
      <c r="B974" s="64"/>
      <c r="C974" s="64"/>
      <c r="D974" s="64"/>
      <c r="E974" s="64"/>
      <c r="F974" s="64"/>
      <c r="G974" s="64"/>
      <c r="H974" s="64"/>
    </row>
    <row r="975" ht="15.75" customHeight="1">
      <c r="B975" s="64"/>
      <c r="C975" s="64"/>
      <c r="D975" s="64"/>
      <c r="E975" s="64"/>
      <c r="F975" s="64"/>
      <c r="G975" s="64"/>
      <c r="H975" s="64"/>
    </row>
    <row r="976" ht="15.75" customHeight="1">
      <c r="B976" s="64"/>
      <c r="C976" s="64"/>
      <c r="D976" s="64"/>
      <c r="E976" s="64"/>
      <c r="F976" s="64"/>
      <c r="G976" s="64"/>
      <c r="H976" s="64"/>
    </row>
    <row r="977" ht="15.75" customHeight="1">
      <c r="B977" s="64"/>
      <c r="C977" s="64"/>
      <c r="D977" s="64"/>
      <c r="E977" s="64"/>
      <c r="F977" s="64"/>
      <c r="G977" s="64"/>
      <c r="H977" s="64"/>
    </row>
    <row r="978" ht="15.75" customHeight="1">
      <c r="B978" s="64"/>
      <c r="C978" s="64"/>
      <c r="D978" s="64"/>
      <c r="E978" s="64"/>
      <c r="F978" s="64"/>
      <c r="G978" s="64"/>
      <c r="H978" s="64"/>
    </row>
    <row r="979" ht="15.75" customHeight="1">
      <c r="B979" s="64"/>
      <c r="C979" s="64"/>
      <c r="D979" s="64"/>
      <c r="E979" s="64"/>
      <c r="F979" s="64"/>
      <c r="G979" s="64"/>
      <c r="H979" s="64"/>
    </row>
    <row r="980" ht="15.75" customHeight="1">
      <c r="B980" s="64"/>
      <c r="C980" s="64"/>
      <c r="D980" s="64"/>
      <c r="E980" s="64"/>
      <c r="F980" s="64"/>
      <c r="G980" s="64"/>
      <c r="H980" s="64"/>
    </row>
    <row r="981" ht="15.75" customHeight="1">
      <c r="B981" s="64"/>
      <c r="C981" s="64"/>
      <c r="D981" s="64"/>
      <c r="E981" s="64"/>
      <c r="F981" s="64"/>
      <c r="G981" s="64"/>
      <c r="H981" s="64"/>
    </row>
    <row r="982" ht="15.75" customHeight="1">
      <c r="B982" s="64"/>
      <c r="C982" s="64"/>
      <c r="D982" s="64"/>
      <c r="E982" s="64"/>
      <c r="F982" s="64"/>
      <c r="G982" s="64"/>
      <c r="H982" s="64"/>
    </row>
    <row r="983" ht="15.75" customHeight="1">
      <c r="B983" s="64"/>
      <c r="C983" s="64"/>
      <c r="D983" s="64"/>
      <c r="E983" s="64"/>
      <c r="F983" s="64"/>
      <c r="G983" s="64"/>
      <c r="H983" s="64"/>
    </row>
    <row r="984" ht="15.75" customHeight="1">
      <c r="B984" s="64"/>
      <c r="C984" s="64"/>
      <c r="D984" s="64"/>
      <c r="E984" s="64"/>
      <c r="F984" s="64"/>
      <c r="G984" s="64"/>
      <c r="H984" s="64"/>
    </row>
    <row r="985" ht="15.75" customHeight="1">
      <c r="B985" s="64"/>
      <c r="C985" s="64"/>
      <c r="D985" s="64"/>
      <c r="E985" s="64"/>
      <c r="F985" s="64"/>
      <c r="G985" s="64"/>
      <c r="H985" s="64"/>
    </row>
    <row r="986" ht="15.75" customHeight="1">
      <c r="B986" s="64"/>
      <c r="C986" s="64"/>
      <c r="D986" s="64"/>
      <c r="E986" s="64"/>
      <c r="F986" s="64"/>
      <c r="G986" s="64"/>
      <c r="H986" s="64"/>
    </row>
    <row r="987" ht="15.75" customHeight="1">
      <c r="B987" s="64"/>
      <c r="C987" s="64"/>
      <c r="D987" s="64"/>
      <c r="E987" s="64"/>
      <c r="F987" s="64"/>
      <c r="G987" s="64"/>
      <c r="H987" s="64"/>
    </row>
    <row r="988" ht="15.75" customHeight="1">
      <c r="B988" s="64"/>
      <c r="C988" s="64"/>
      <c r="D988" s="64"/>
      <c r="E988" s="64"/>
      <c r="F988" s="64"/>
      <c r="G988" s="64"/>
      <c r="H988" s="64"/>
    </row>
    <row r="989" ht="15.75" customHeight="1">
      <c r="B989" s="64"/>
      <c r="C989" s="64"/>
      <c r="D989" s="64"/>
      <c r="E989" s="64"/>
      <c r="F989" s="64"/>
      <c r="G989" s="64"/>
      <c r="H989" s="64"/>
    </row>
    <row r="990" ht="15.75" customHeight="1">
      <c r="B990" s="64"/>
      <c r="C990" s="64"/>
      <c r="D990" s="64"/>
      <c r="E990" s="64"/>
      <c r="F990" s="64"/>
      <c r="G990" s="64"/>
      <c r="H990" s="64"/>
    </row>
    <row r="991" ht="15.75" customHeight="1">
      <c r="B991" s="64"/>
      <c r="C991" s="64"/>
      <c r="D991" s="64"/>
      <c r="E991" s="64"/>
      <c r="F991" s="64"/>
      <c r="G991" s="64"/>
      <c r="H991" s="64"/>
    </row>
    <row r="992" ht="15.75" customHeight="1">
      <c r="B992" s="64"/>
      <c r="C992" s="64"/>
      <c r="D992" s="64"/>
      <c r="E992" s="64"/>
      <c r="F992" s="64"/>
      <c r="G992" s="64"/>
      <c r="H992" s="64"/>
    </row>
    <row r="993" ht="15.75" customHeight="1">
      <c r="B993" s="64"/>
      <c r="C993" s="64"/>
      <c r="D993" s="64"/>
      <c r="E993" s="64"/>
      <c r="F993" s="64"/>
      <c r="G993" s="64"/>
      <c r="H993" s="64"/>
    </row>
    <row r="994" ht="15.75" customHeight="1">
      <c r="B994" s="64"/>
      <c r="C994" s="64"/>
      <c r="D994" s="64"/>
      <c r="E994" s="64"/>
      <c r="F994" s="64"/>
      <c r="G994" s="64"/>
      <c r="H994" s="64"/>
    </row>
    <row r="995" ht="15.75" customHeight="1">
      <c r="B995" s="64"/>
      <c r="C995" s="64"/>
      <c r="D995" s="64"/>
      <c r="E995" s="64"/>
      <c r="F995" s="64"/>
      <c r="G995" s="64"/>
      <c r="H995" s="64"/>
    </row>
    <row r="996" ht="15.75" customHeight="1">
      <c r="B996" s="64"/>
      <c r="C996" s="64"/>
      <c r="D996" s="64"/>
      <c r="E996" s="64"/>
      <c r="F996" s="64"/>
      <c r="G996" s="64"/>
      <c r="H996" s="64"/>
    </row>
    <row r="997" ht="15.75" customHeight="1">
      <c r="B997" s="64"/>
      <c r="C997" s="64"/>
      <c r="D997" s="64"/>
      <c r="E997" s="64"/>
      <c r="F997" s="64"/>
      <c r="G997" s="64"/>
      <c r="H997" s="64"/>
    </row>
    <row r="998" ht="15.75" customHeight="1">
      <c r="B998" s="64"/>
      <c r="C998" s="64"/>
      <c r="D998" s="64"/>
      <c r="E998" s="64"/>
      <c r="F998" s="64"/>
      <c r="G998" s="64"/>
      <c r="H998" s="64"/>
    </row>
    <row r="999" ht="15.75" customHeight="1">
      <c r="B999" s="64"/>
      <c r="C999" s="64"/>
      <c r="D999" s="64"/>
      <c r="E999" s="64"/>
      <c r="F999" s="64"/>
      <c r="G999" s="64"/>
      <c r="H999" s="64"/>
    </row>
    <row r="1000" ht="15.75" customHeight="1">
      <c r="B1000" s="64"/>
      <c r="C1000" s="64"/>
      <c r="D1000" s="64"/>
      <c r="E1000" s="64"/>
      <c r="F1000" s="64"/>
      <c r="G1000" s="64"/>
      <c r="H1000" s="64"/>
    </row>
  </sheetData>
  <customSheetViews>
    <customSheetView guid="{1BBA3F44-BD92-44A1-844E-1FB7ED90A00B}" filter="1" showAutoFilter="1">
      <autoFilter ref="$A$3:$J$63"/>
      <extLst>
        <ext uri="GoogleSheetsCustomDataVersion1">
          <go:sheetsCustomData xmlns:go="http://customooxmlschemas.google.com/" filterViewId="396178811"/>
        </ext>
      </extLst>
    </customSheetView>
  </customSheetView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24.38"/>
    <col customWidth="1" min="3" max="3" width="18.25"/>
    <col customWidth="1" min="4" max="4" width="6.13"/>
    <col customWidth="1" min="5" max="5" width="12.63"/>
    <col customWidth="1" min="6" max="6" width="11.0"/>
    <col customWidth="1" min="7" max="26" width="10.63"/>
  </cols>
  <sheetData>
    <row r="2">
      <c r="A2" s="20"/>
      <c r="B2" s="94"/>
    </row>
    <row r="4"/>
    <row r="5"/>
    <row r="6">
      <c r="C6" s="20"/>
      <c r="D6" s="20"/>
      <c r="E6" s="20"/>
    </row>
    <row r="7">
      <c r="A7" s="94"/>
      <c r="B7" s="20"/>
      <c r="C7" s="20"/>
      <c r="D7" s="20"/>
      <c r="E7" s="20"/>
    </row>
    <row r="8">
      <c r="A8" s="94"/>
      <c r="B8" s="20"/>
      <c r="C8" s="20"/>
      <c r="D8" s="20"/>
      <c r="E8" s="20"/>
    </row>
    <row r="9">
      <c r="A9" s="94"/>
      <c r="B9" s="20"/>
      <c r="C9" s="20"/>
      <c r="D9" s="20"/>
      <c r="E9" s="20"/>
    </row>
    <row r="10">
      <c r="A10" s="94"/>
      <c r="B10" s="20"/>
      <c r="C10" s="20"/>
      <c r="D10" s="20"/>
      <c r="E10" s="20"/>
    </row>
    <row r="11">
      <c r="A11" s="94"/>
      <c r="B11" s="20"/>
      <c r="C11" s="20"/>
      <c r="D11" s="20"/>
      <c r="E11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22.88"/>
    <col customWidth="1" min="3" max="26" width="10.63"/>
  </cols>
  <sheetData>
    <row r="1">
      <c r="A1" s="20"/>
      <c r="B1" s="94"/>
    </row>
    <row r="3"/>
    <row r="4"/>
    <row r="5">
      <c r="A5" s="94"/>
      <c r="B5" s="102"/>
    </row>
    <row r="6">
      <c r="A6" s="94"/>
      <c r="B6" s="102"/>
    </row>
    <row r="7">
      <c r="A7" s="94"/>
      <c r="B7" s="102"/>
    </row>
    <row r="8">
      <c r="A8" s="94"/>
      <c r="B8" s="102"/>
    </row>
    <row r="9">
      <c r="A9" s="94"/>
      <c r="B9" s="102"/>
    </row>
    <row r="10">
      <c r="A10" s="94"/>
      <c r="B10" s="102"/>
    </row>
    <row r="11">
      <c r="A11" s="94"/>
      <c r="B11" s="102"/>
    </row>
    <row r="12">
      <c r="A12" s="94"/>
      <c r="B12" s="10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>
      <c r="A29" s="20"/>
      <c r="B29" s="94"/>
    </row>
    <row r="30" ht="15.75" customHeight="1"/>
    <row r="31" ht="15.75" customHeight="1"/>
    <row r="32" ht="15.75" customHeight="1"/>
    <row r="33" ht="15.75" customHeight="1">
      <c r="A33" s="94"/>
      <c r="B33" s="102"/>
    </row>
    <row r="34" ht="15.75" customHeight="1">
      <c r="A34" s="94"/>
      <c r="B34" s="102"/>
    </row>
    <row r="35" ht="15.75" customHeight="1">
      <c r="A35" s="94"/>
      <c r="B35" s="102"/>
    </row>
    <row r="36" ht="15.75" customHeight="1">
      <c r="A36" s="94"/>
      <c r="B36" s="102"/>
    </row>
    <row r="37" ht="15.75" customHeight="1">
      <c r="A37" s="94"/>
      <c r="B37" s="102"/>
    </row>
    <row r="38" ht="15.75" customHeight="1">
      <c r="A38" s="94"/>
      <c r="B38" s="102"/>
    </row>
    <row r="39" ht="15.75" customHeight="1">
      <c r="A39" s="94"/>
      <c r="B39" s="102"/>
    </row>
    <row r="40" ht="15.75" customHeight="1">
      <c r="A40" s="94"/>
      <c r="B40" s="102"/>
    </row>
    <row r="41" ht="15.75" customHeight="1">
      <c r="A41" s="94"/>
      <c r="B41" s="102"/>
    </row>
    <row r="42" ht="15.75" customHeight="1">
      <c r="A42" s="94"/>
      <c r="B42" s="102"/>
    </row>
    <row r="43" ht="15.75" customHeight="1">
      <c r="A43" s="94"/>
      <c r="B43" s="102"/>
    </row>
    <row r="44" ht="15.75" customHeight="1">
      <c r="A44" s="94"/>
      <c r="B44" s="102"/>
    </row>
    <row r="45" ht="15.75" customHeight="1">
      <c r="A45" s="94"/>
      <c r="B45" s="102"/>
    </row>
    <row r="46" ht="15.75" customHeight="1">
      <c r="A46" s="94"/>
      <c r="B46" s="102"/>
    </row>
    <row r="47" ht="15.75" customHeight="1">
      <c r="A47" s="94"/>
      <c r="B47" s="102"/>
    </row>
    <row r="48" ht="15.75" customHeight="1">
      <c r="A48" s="94"/>
      <c r="B48" s="102"/>
    </row>
    <row r="49" ht="15.75" customHeight="1">
      <c r="A49" s="94"/>
      <c r="B49" s="102"/>
    </row>
    <row r="50" ht="15.75" customHeight="1">
      <c r="A50" s="94"/>
      <c r="B50" s="102"/>
    </row>
    <row r="51" ht="15.75" customHeight="1">
      <c r="A51" s="94"/>
      <c r="B51" s="102"/>
    </row>
    <row r="52" ht="15.75" customHeight="1">
      <c r="A52" s="94"/>
      <c r="B52" s="102"/>
    </row>
    <row r="53" ht="15.75" customHeight="1">
      <c r="A53" s="94"/>
      <c r="B53" s="102"/>
    </row>
    <row r="54" ht="15.75" customHeight="1">
      <c r="A54" s="94"/>
      <c r="B54" s="102"/>
    </row>
    <row r="55" ht="15.75" customHeight="1">
      <c r="A55" s="94"/>
      <c r="B55" s="102"/>
    </row>
    <row r="56" ht="15.75" customHeight="1">
      <c r="A56" s="94"/>
      <c r="B56" s="102"/>
    </row>
    <row r="57" ht="15.75" customHeight="1">
      <c r="A57" s="94"/>
      <c r="B57" s="102"/>
    </row>
    <row r="58" ht="15.75" customHeight="1">
      <c r="A58" s="94"/>
      <c r="B58" s="102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>
      <c r="A72" s="20"/>
      <c r="B72" s="94"/>
    </row>
    <row r="73" ht="15.75" customHeight="1"/>
    <row r="74" ht="15.75" customHeight="1"/>
    <row r="75" ht="15.75" customHeight="1"/>
    <row r="76" ht="15.75" customHeight="1">
      <c r="A76" s="94"/>
      <c r="B76" s="102"/>
    </row>
    <row r="77" ht="15.75" customHeight="1">
      <c r="A77" s="94"/>
      <c r="B77" s="102"/>
    </row>
    <row r="78" ht="15.75" customHeight="1">
      <c r="A78" s="94"/>
      <c r="B78" s="102"/>
    </row>
    <row r="79" ht="15.75" customHeight="1">
      <c r="A79" s="94"/>
      <c r="B79" s="102"/>
    </row>
    <row r="80" ht="15.75" customHeight="1">
      <c r="A80" s="94"/>
      <c r="B80" s="102"/>
    </row>
    <row r="81" ht="15.75" customHeight="1">
      <c r="A81" s="94"/>
      <c r="B81" s="102"/>
    </row>
    <row r="82" ht="15.75" customHeight="1">
      <c r="A82" s="94"/>
      <c r="B82" s="102"/>
    </row>
    <row r="83" ht="15.75" customHeight="1">
      <c r="A83" s="94"/>
      <c r="B83" s="102"/>
    </row>
    <row r="84" ht="15.75" customHeight="1">
      <c r="A84" s="94"/>
      <c r="B84" s="102"/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38"/>
    <col customWidth="1" min="2" max="2" width="22.88"/>
    <col customWidth="1" min="3" max="3" width="18.25"/>
    <col customWidth="1" min="4" max="4" width="14.0"/>
    <col customWidth="1" min="5" max="5" width="6.13"/>
    <col customWidth="1" min="6" max="6" width="12.63"/>
    <col customWidth="1" min="7" max="26" width="10.63"/>
  </cols>
  <sheetData>
    <row r="1">
      <c r="A1" s="20"/>
      <c r="B1" s="94"/>
    </row>
    <row r="3"/>
    <row r="4"/>
    <row r="5">
      <c r="A5" s="94"/>
      <c r="B5" s="20"/>
    </row>
    <row r="6">
      <c r="A6" s="94"/>
      <c r="B6" s="20"/>
    </row>
    <row r="7">
      <c r="A7" s="94"/>
      <c r="B7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2025-10-16T13:03:06Z</dcterms:created>
  <dc:creator>Rolland Anne</dc:creator>
</cp:coreProperties>
</file>